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MYCLOUDPR2100\Public\1_KarlJosef\_Aktuelle Projekte_KJ\2024_Vermessung\Formulare\"/>
    </mc:Choice>
  </mc:AlternateContent>
  <xr:revisionPtr revIDLastSave="0" documentId="8_{18135E9E-C9E6-462F-91A1-B94EB04480EF}" xr6:coauthVersionLast="47" xr6:coauthVersionMax="47" xr10:uidLastSave="{00000000-0000-0000-0000-000000000000}"/>
  <bookViews>
    <workbookView xWindow="-28410" yWindow="195" windowWidth="20835" windowHeight="15285" tabRatio="748" xr2:uid="{B66C7B34-85D2-4701-83B6-251573264B25}"/>
  </bookViews>
  <sheets>
    <sheet name="APP CounterRechner" sheetId="6" r:id="rId1"/>
    <sheet name="APP Kalibrierung" sheetId="7" r:id="rId2"/>
    <sheet name="APP Sollwertmessung" sheetId="8" r:id="rId3"/>
    <sheet name="Tab-Messdaten" sheetId="2" r:id="rId4"/>
    <sheet name="Tab-Teilstrecken" sheetId="3" r:id="rId5"/>
    <sheet name="Tab-Berechnung" sheetId="4" r:id="rId6"/>
    <sheet name="Tab-Kilometrierung" sheetId="5" r:id="rId7"/>
    <sheet name="Korrektur-Messband" sheetId="1" r:id="rId8"/>
  </sheets>
  <definedNames>
    <definedName name="Eichstrecke" localSheetId="0">#REF!</definedName>
    <definedName name="Eichstrecke" localSheetId="1">#REF!</definedName>
    <definedName name="Eichstrecke" localSheetId="2">#REF!</definedName>
    <definedName name="Eichstrecke">#REF!</definedName>
    <definedName name="Graduierung" localSheetId="0">#REF!</definedName>
    <definedName name="Graduierung" localSheetId="1">#REF!</definedName>
    <definedName name="Graduierung" localSheetId="2">#REF!</definedName>
    <definedName name="Graduierung">#REF!</definedName>
    <definedName name="Kalibrierung" localSheetId="0">#REF!</definedName>
    <definedName name="Kalibrierung" localSheetId="1">#REF!</definedName>
    <definedName name="Kalibrierung" localSheetId="2">#REF!</definedName>
    <definedName name="Kalibrieru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8" l="1"/>
  <c r="C55" i="8" s="1"/>
  <c r="B54" i="8"/>
  <c r="C54" i="8" s="1"/>
  <c r="B53" i="8"/>
  <c r="C53" i="8" s="1"/>
  <c r="B52" i="8"/>
  <c r="C52" i="8" s="1"/>
  <c r="C51" i="8"/>
  <c r="B51" i="8"/>
  <c r="B50" i="8"/>
  <c r="C50" i="8" s="1"/>
  <c r="B49" i="8"/>
  <c r="C49" i="8" s="1"/>
  <c r="B48" i="8"/>
  <c r="C48" i="8" s="1"/>
  <c r="B47" i="8"/>
  <c r="C47" i="8" s="1"/>
  <c r="B46" i="8"/>
  <c r="C46" i="8" s="1"/>
  <c r="C45" i="8"/>
  <c r="B45" i="8"/>
  <c r="B44" i="8"/>
  <c r="C44" i="8" s="1"/>
  <c r="B43" i="8"/>
  <c r="C43" i="8" s="1"/>
  <c r="B42" i="8"/>
  <c r="C42" i="8" s="1"/>
  <c r="B41" i="8"/>
  <c r="C41" i="8" s="1"/>
  <c r="B40" i="8"/>
  <c r="C40" i="8" s="1"/>
  <c r="C39" i="8"/>
  <c r="B39" i="8"/>
  <c r="B38" i="8"/>
  <c r="C38" i="8" s="1"/>
  <c r="B37" i="8"/>
  <c r="C37" i="8" s="1"/>
  <c r="B36" i="8"/>
  <c r="C36" i="8" s="1"/>
  <c r="B35" i="8"/>
  <c r="C35" i="8" s="1"/>
  <c r="B34" i="8"/>
  <c r="C34" i="8" s="1"/>
  <c r="E33" i="8"/>
  <c r="B33" i="8"/>
  <c r="C33" i="8" s="1"/>
  <c r="D33" i="8" s="1"/>
  <c r="B32" i="8"/>
  <c r="C32" i="8" s="1"/>
  <c r="B31" i="8"/>
  <c r="C31" i="8" s="1"/>
  <c r="B30" i="8"/>
  <c r="C30" i="8" s="1"/>
  <c r="B29" i="8"/>
  <c r="C29" i="8" s="1"/>
  <c r="C28" i="8"/>
  <c r="B28" i="8"/>
  <c r="B27" i="8"/>
  <c r="C27" i="8" s="1"/>
  <c r="B26" i="8"/>
  <c r="C26" i="8" s="1"/>
  <c r="B25" i="8"/>
  <c r="C25" i="8" s="1"/>
  <c r="B24" i="8"/>
  <c r="C24" i="8" s="1"/>
  <c r="B23" i="8"/>
  <c r="C23" i="8" s="1"/>
  <c r="C22" i="8"/>
  <c r="B22" i="8"/>
  <c r="B21" i="8"/>
  <c r="C21" i="8" s="1"/>
  <c r="D21" i="8" s="1"/>
  <c r="A21" i="8"/>
  <c r="E21" i="8" s="1"/>
  <c r="C20" i="8"/>
  <c r="B20" i="8"/>
  <c r="C19" i="8"/>
  <c r="B19" i="8"/>
  <c r="B18" i="8"/>
  <c r="C18" i="8" s="1"/>
  <c r="E17" i="8"/>
  <c r="C17" i="8"/>
  <c r="D17" i="8" s="1"/>
  <c r="B17" i="8"/>
  <c r="C16" i="8"/>
  <c r="B16" i="8"/>
  <c r="C15" i="8"/>
  <c r="B15" i="8"/>
  <c r="E14" i="8"/>
  <c r="B14" i="8"/>
  <c r="C14" i="8" s="1"/>
  <c r="D14" i="8" s="1"/>
  <c r="C13" i="8"/>
  <c r="B13" i="8"/>
  <c r="C12" i="8"/>
  <c r="B12" i="8"/>
  <c r="E11" i="8"/>
  <c r="C11" i="8"/>
  <c r="D11" i="8" s="1"/>
  <c r="B11" i="8"/>
  <c r="C10" i="8"/>
  <c r="B10" i="8"/>
  <c r="B9" i="8"/>
  <c r="C9" i="8" s="1"/>
  <c r="E8" i="8"/>
  <c r="C8" i="8"/>
  <c r="D8" i="8" s="1"/>
  <c r="B8" i="8"/>
  <c r="D5" i="8"/>
  <c r="C5" i="8"/>
  <c r="C2" i="8"/>
  <c r="G22" i="7"/>
  <c r="A22" i="7"/>
  <c r="J19" i="7"/>
  <c r="D19" i="7"/>
  <c r="J18" i="7"/>
  <c r="D18" i="7"/>
  <c r="E15" i="7" s="1"/>
  <c r="E17" i="7" s="1"/>
  <c r="E20" i="7" s="1"/>
  <c r="J17" i="7"/>
  <c r="K15" i="7" s="1"/>
  <c r="K17" i="7" s="1"/>
  <c r="K20" i="7" s="1"/>
  <c r="D17" i="7"/>
  <c r="J16" i="7"/>
  <c r="D16" i="7"/>
  <c r="J10" i="7"/>
  <c r="D10" i="7"/>
  <c r="J9" i="7"/>
  <c r="K6" i="7" s="1"/>
  <c r="K8" i="7" s="1"/>
  <c r="D9" i="7"/>
  <c r="E6" i="7" s="1"/>
  <c r="E8" i="7" s="1"/>
  <c r="J8" i="7"/>
  <c r="D8" i="7"/>
  <c r="J7" i="7"/>
  <c r="D7" i="7"/>
  <c r="C4" i="6"/>
  <c r="C3" i="6"/>
  <c r="C2" i="6"/>
  <c r="E24" i="7" l="1"/>
  <c r="E11" i="7"/>
  <c r="E25" i="7" s="1"/>
  <c r="K24" i="7"/>
  <c r="K11" i="7"/>
  <c r="K25" i="7" s="1"/>
  <c r="K23" i="7" l="1"/>
  <c r="K2" i="7"/>
  <c r="E23" i="7"/>
  <c r="E2" i="7"/>
  <c r="D31" i="3" l="1"/>
  <c r="E30" i="3"/>
  <c r="F30" i="3" s="1"/>
  <c r="D30" i="3"/>
  <c r="H30" i="3" s="1"/>
  <c r="G30" i="3" s="1"/>
  <c r="E29" i="3"/>
  <c r="H29" i="3" s="1"/>
  <c r="G29" i="3" s="1"/>
  <c r="D29" i="3"/>
  <c r="D28" i="3"/>
  <c r="D27" i="3"/>
  <c r="D26" i="3"/>
  <c r="D25" i="3"/>
  <c r="D24" i="3"/>
  <c r="E23" i="3"/>
  <c r="D23" i="3"/>
  <c r="H23" i="3" s="1"/>
  <c r="G23" i="3" s="1"/>
  <c r="D22" i="3"/>
  <c r="D21" i="3"/>
  <c r="D20" i="3"/>
  <c r="D19" i="3"/>
  <c r="E18" i="3"/>
  <c r="F18" i="3" s="1"/>
  <c r="D18" i="3"/>
  <c r="H18" i="3" s="1"/>
  <c r="G18" i="3" s="1"/>
  <c r="E17" i="3"/>
  <c r="F17" i="3" s="1"/>
  <c r="D17" i="3"/>
  <c r="D16" i="3"/>
  <c r="D15" i="3"/>
  <c r="D14" i="3"/>
  <c r="D13" i="3"/>
  <c r="D12" i="3"/>
  <c r="E11" i="3"/>
  <c r="D11" i="3"/>
  <c r="H11" i="3" s="1"/>
  <c r="G11" i="3" s="1"/>
  <c r="D10" i="3"/>
  <c r="D9" i="3"/>
  <c r="D8" i="3"/>
  <c r="D7" i="3"/>
  <c r="E6" i="3"/>
  <c r="F6" i="3" s="1"/>
  <c r="D6" i="3"/>
  <c r="H6" i="3" s="1"/>
  <c r="G6" i="3" s="1"/>
  <c r="E5" i="3"/>
  <c r="F5" i="3" s="1"/>
  <c r="D5" i="3"/>
  <c r="D2" i="3"/>
  <c r="E10" i="3" s="1"/>
  <c r="J53" i="1"/>
  <c r="G53" i="1"/>
  <c r="F53" i="1"/>
  <c r="B53" i="1"/>
  <c r="K53" i="1" s="1"/>
  <c r="K52" i="1"/>
  <c r="D52" i="1"/>
  <c r="B52" i="1"/>
  <c r="I52" i="1" s="1"/>
  <c r="I51" i="1"/>
  <c r="B51" i="1"/>
  <c r="G51" i="1" s="1"/>
  <c r="J50" i="1"/>
  <c r="H50" i="1"/>
  <c r="G50" i="1"/>
  <c r="E50" i="1"/>
  <c r="D50" i="1"/>
  <c r="C50" i="1"/>
  <c r="B50" i="1"/>
  <c r="K50" i="1" s="1"/>
  <c r="J49" i="1"/>
  <c r="H49" i="1"/>
  <c r="F49" i="1"/>
  <c r="E49" i="1"/>
  <c r="B49" i="1"/>
  <c r="C49" i="1" s="1"/>
  <c r="K48" i="1"/>
  <c r="J48" i="1"/>
  <c r="I48" i="1"/>
  <c r="H48" i="1"/>
  <c r="F48" i="1"/>
  <c r="D48" i="1"/>
  <c r="C48" i="1"/>
  <c r="B48" i="1"/>
  <c r="G48" i="1" s="1"/>
  <c r="F47" i="1"/>
  <c r="B47" i="1"/>
  <c r="K47" i="1" s="1"/>
  <c r="K46" i="1"/>
  <c r="D46" i="1"/>
  <c r="B46" i="1"/>
  <c r="I46" i="1" s="1"/>
  <c r="I45" i="1"/>
  <c r="B45" i="1"/>
  <c r="G45" i="1" s="1"/>
  <c r="J44" i="1"/>
  <c r="H44" i="1"/>
  <c r="G44" i="1"/>
  <c r="E44" i="1"/>
  <c r="D44" i="1"/>
  <c r="C44" i="1"/>
  <c r="B44" i="1"/>
  <c r="K44" i="1" s="1"/>
  <c r="J43" i="1"/>
  <c r="H43" i="1"/>
  <c r="F43" i="1"/>
  <c r="E43" i="1"/>
  <c r="B43" i="1"/>
  <c r="C43" i="1" s="1"/>
  <c r="K42" i="1"/>
  <c r="J42" i="1"/>
  <c r="I42" i="1"/>
  <c r="H42" i="1"/>
  <c r="F42" i="1"/>
  <c r="D42" i="1"/>
  <c r="C42" i="1"/>
  <c r="B42" i="1"/>
  <c r="G42" i="1" s="1"/>
  <c r="F41" i="1"/>
  <c r="B41" i="1"/>
  <c r="K41" i="1" s="1"/>
  <c r="K40" i="1"/>
  <c r="D40" i="1"/>
  <c r="B40" i="1"/>
  <c r="I40" i="1" s="1"/>
  <c r="I39" i="1"/>
  <c r="B39" i="1"/>
  <c r="G39" i="1" s="1"/>
  <c r="J38" i="1"/>
  <c r="H38" i="1"/>
  <c r="G38" i="1"/>
  <c r="E38" i="1"/>
  <c r="D38" i="1"/>
  <c r="C38" i="1"/>
  <c r="B38" i="1"/>
  <c r="K38" i="1" s="1"/>
  <c r="J37" i="1"/>
  <c r="H37" i="1"/>
  <c r="F37" i="1"/>
  <c r="E37" i="1"/>
  <c r="B37" i="1"/>
  <c r="C37" i="1" s="1"/>
  <c r="K36" i="1"/>
  <c r="J36" i="1"/>
  <c r="I36" i="1"/>
  <c r="H36" i="1"/>
  <c r="F36" i="1"/>
  <c r="D36" i="1"/>
  <c r="C36" i="1"/>
  <c r="B36" i="1"/>
  <c r="G36" i="1" s="1"/>
  <c r="F35" i="1"/>
  <c r="B35" i="1"/>
  <c r="K35" i="1" s="1"/>
  <c r="K34" i="1"/>
  <c r="D34" i="1"/>
  <c r="B34" i="1"/>
  <c r="I34" i="1" s="1"/>
  <c r="I33" i="1"/>
  <c r="B33" i="1"/>
  <c r="G33" i="1" s="1"/>
  <c r="J32" i="1"/>
  <c r="H32" i="1"/>
  <c r="G32" i="1"/>
  <c r="E32" i="1"/>
  <c r="D32" i="1"/>
  <c r="C32" i="1"/>
  <c r="B32" i="1"/>
  <c r="K32" i="1" s="1"/>
  <c r="J31" i="1"/>
  <c r="H31" i="1"/>
  <c r="F31" i="1"/>
  <c r="E31" i="1"/>
  <c r="B31" i="1"/>
  <c r="C31" i="1" s="1"/>
  <c r="K30" i="1"/>
  <c r="J30" i="1"/>
  <c r="I30" i="1"/>
  <c r="H30" i="1"/>
  <c r="F30" i="1"/>
  <c r="D30" i="1"/>
  <c r="C30" i="1"/>
  <c r="B30" i="1"/>
  <c r="G30" i="1" s="1"/>
  <c r="F29" i="1"/>
  <c r="B29" i="1"/>
  <c r="K29" i="1" s="1"/>
  <c r="K28" i="1"/>
  <c r="D28" i="1"/>
  <c r="B28" i="1"/>
  <c r="I28" i="1" s="1"/>
  <c r="I27" i="1"/>
  <c r="B27" i="1"/>
  <c r="G27" i="1" s="1"/>
  <c r="J26" i="1"/>
  <c r="H26" i="1"/>
  <c r="G26" i="1"/>
  <c r="E26" i="1"/>
  <c r="D26" i="1"/>
  <c r="C26" i="1"/>
  <c r="B26" i="1"/>
  <c r="K26" i="1" s="1"/>
  <c r="J25" i="1"/>
  <c r="H25" i="1"/>
  <c r="F25" i="1"/>
  <c r="E25" i="1"/>
  <c r="B25" i="1"/>
  <c r="C25" i="1" s="1"/>
  <c r="K24" i="1"/>
  <c r="J24" i="1"/>
  <c r="I24" i="1"/>
  <c r="H24" i="1"/>
  <c r="F24" i="1"/>
  <c r="D24" i="1"/>
  <c r="C24" i="1"/>
  <c r="B24" i="1"/>
  <c r="G24" i="1" s="1"/>
  <c r="F23" i="1"/>
  <c r="D23" i="1"/>
  <c r="B23" i="1"/>
  <c r="K23" i="1" s="1"/>
  <c r="K22" i="1"/>
  <c r="D22" i="1"/>
  <c r="B22" i="1"/>
  <c r="I22" i="1" s="1"/>
  <c r="I21" i="1"/>
  <c r="B21" i="1"/>
  <c r="G21" i="1" s="1"/>
  <c r="J20" i="1"/>
  <c r="H20" i="1"/>
  <c r="G20" i="1"/>
  <c r="E20" i="1"/>
  <c r="D20" i="1"/>
  <c r="C20" i="1"/>
  <c r="B20" i="1"/>
  <c r="K20" i="1" s="1"/>
  <c r="J19" i="1"/>
  <c r="H19" i="1"/>
  <c r="F19" i="1"/>
  <c r="E19" i="1"/>
  <c r="B19" i="1"/>
  <c r="C19" i="1" s="1"/>
  <c r="K18" i="1"/>
  <c r="J18" i="1"/>
  <c r="I18" i="1"/>
  <c r="H18" i="1"/>
  <c r="F18" i="1"/>
  <c r="D18" i="1"/>
  <c r="C18" i="1"/>
  <c r="B18" i="1"/>
  <c r="G18" i="1" s="1"/>
  <c r="F17" i="1"/>
  <c r="D17" i="1"/>
  <c r="B17" i="1"/>
  <c r="K17" i="1" s="1"/>
  <c r="K16" i="1"/>
  <c r="D16" i="1"/>
  <c r="B16" i="1"/>
  <c r="I16" i="1" s="1"/>
  <c r="I15" i="1"/>
  <c r="B15" i="1"/>
  <c r="G15" i="1" s="1"/>
  <c r="J14" i="1"/>
  <c r="H14" i="1"/>
  <c r="G14" i="1"/>
  <c r="E14" i="1"/>
  <c r="D14" i="1"/>
  <c r="C14" i="1"/>
  <c r="B14" i="1"/>
  <c r="K14" i="1" s="1"/>
  <c r="J13" i="1"/>
  <c r="H13" i="1"/>
  <c r="F13" i="1"/>
  <c r="E13" i="1"/>
  <c r="B13" i="1"/>
  <c r="C13" i="1" s="1"/>
  <c r="K12" i="1"/>
  <c r="J12" i="1"/>
  <c r="I12" i="1"/>
  <c r="H12" i="1"/>
  <c r="F12" i="1"/>
  <c r="D12" i="1"/>
  <c r="C12" i="1"/>
  <c r="B12" i="1"/>
  <c r="G12" i="1" s="1"/>
  <c r="F11" i="1"/>
  <c r="D11" i="1"/>
  <c r="B11" i="1"/>
  <c r="K11" i="1" s="1"/>
  <c r="K10" i="1"/>
  <c r="D10" i="1"/>
  <c r="B10" i="1"/>
  <c r="I10" i="1" s="1"/>
  <c r="I9" i="1"/>
  <c r="B9" i="1"/>
  <c r="G9" i="1" s="1"/>
  <c r="J8" i="1"/>
  <c r="H8" i="1"/>
  <c r="G8" i="1"/>
  <c r="E8" i="1"/>
  <c r="D8" i="1"/>
  <c r="C8" i="1"/>
  <c r="B8" i="1"/>
  <c r="K8" i="1" s="1"/>
  <c r="J7" i="1"/>
  <c r="H7" i="1"/>
  <c r="F7" i="1"/>
  <c r="E7" i="1"/>
  <c r="B7" i="1"/>
  <c r="C7" i="1" s="1"/>
  <c r="K6" i="1"/>
  <c r="J6" i="1"/>
  <c r="I6" i="1"/>
  <c r="H6" i="1"/>
  <c r="F6" i="1"/>
  <c r="D6" i="1"/>
  <c r="C6" i="1"/>
  <c r="B6" i="1"/>
  <c r="G6" i="1" s="1"/>
  <c r="F5" i="1"/>
  <c r="D5" i="1"/>
  <c r="B5" i="1"/>
  <c r="K5" i="1" s="1"/>
  <c r="K4" i="1"/>
  <c r="D4" i="1"/>
  <c r="B4" i="1"/>
  <c r="I4" i="1" s="1"/>
  <c r="I3" i="1"/>
  <c r="B3" i="1"/>
  <c r="G3" i="1" s="1"/>
  <c r="F15" i="3" l="1"/>
  <c r="H24" i="3"/>
  <c r="G24" i="3" s="1"/>
  <c r="H25" i="3"/>
  <c r="G25" i="3" s="1"/>
  <c r="H10" i="3"/>
  <c r="G10" i="3" s="1"/>
  <c r="F19" i="3"/>
  <c r="H21" i="3"/>
  <c r="G21" i="3" s="1"/>
  <c r="H12" i="3"/>
  <c r="G12" i="3" s="1"/>
  <c r="H22" i="3"/>
  <c r="G22" i="3" s="1"/>
  <c r="E22" i="3"/>
  <c r="F29" i="3"/>
  <c r="F10" i="3"/>
  <c r="E15" i="3"/>
  <c r="H15" i="3" s="1"/>
  <c r="G15" i="3" s="1"/>
  <c r="F22" i="3"/>
  <c r="E27" i="3"/>
  <c r="H27" i="3" s="1"/>
  <c r="G27" i="3" s="1"/>
  <c r="H5" i="3"/>
  <c r="G5" i="3" s="1"/>
  <c r="E8" i="3"/>
  <c r="H17" i="3"/>
  <c r="G17" i="3" s="1"/>
  <c r="E20" i="3"/>
  <c r="E13" i="3"/>
  <c r="F13" i="3" s="1"/>
  <c r="E25" i="3"/>
  <c r="F25" i="3" s="1"/>
  <c r="E16" i="3"/>
  <c r="H16" i="3" s="1"/>
  <c r="G16" i="3" s="1"/>
  <c r="F11" i="3"/>
  <c r="E28" i="3"/>
  <c r="H28" i="3" s="1"/>
  <c r="G28" i="3" s="1"/>
  <c r="E9" i="3"/>
  <c r="H9" i="3" s="1"/>
  <c r="G9" i="3" s="1"/>
  <c r="F16" i="3"/>
  <c r="E21" i="3"/>
  <c r="F28" i="3"/>
  <c r="F23" i="3"/>
  <c r="F9" i="3"/>
  <c r="E14" i="3"/>
  <c r="F21" i="3"/>
  <c r="E26" i="3"/>
  <c r="E7" i="3"/>
  <c r="H7" i="3" s="1"/>
  <c r="G7" i="3" s="1"/>
  <c r="E19" i="3"/>
  <c r="H19" i="3" s="1"/>
  <c r="G19" i="3" s="1"/>
  <c r="E31" i="3"/>
  <c r="H31" i="3" s="1"/>
  <c r="G31" i="3" s="1"/>
  <c r="E12" i="3"/>
  <c r="F12" i="3" s="1"/>
  <c r="E24" i="3"/>
  <c r="F24" i="3" s="1"/>
  <c r="H4" i="1"/>
  <c r="F9" i="1"/>
  <c r="J11" i="1"/>
  <c r="H16" i="1"/>
  <c r="F21" i="1"/>
  <c r="J23" i="1"/>
  <c r="H28" i="1"/>
  <c r="J29" i="1"/>
  <c r="F33" i="1"/>
  <c r="J35" i="1"/>
  <c r="F39" i="1"/>
  <c r="H40" i="1"/>
  <c r="J41" i="1"/>
  <c r="F45" i="1"/>
  <c r="H52" i="1"/>
  <c r="H3" i="1"/>
  <c r="J4" i="1"/>
  <c r="D7" i="1"/>
  <c r="F8" i="1"/>
  <c r="H9" i="1"/>
  <c r="J10" i="1"/>
  <c r="D13" i="1"/>
  <c r="F14" i="1"/>
  <c r="H15" i="1"/>
  <c r="J16" i="1"/>
  <c r="D19" i="1"/>
  <c r="F20" i="1"/>
  <c r="H21" i="1"/>
  <c r="J22" i="1"/>
  <c r="D25" i="1"/>
  <c r="F26" i="1"/>
  <c r="H27" i="1"/>
  <c r="J28" i="1"/>
  <c r="D31" i="1"/>
  <c r="F32" i="1"/>
  <c r="H33" i="1"/>
  <c r="J34" i="1"/>
  <c r="D37" i="1"/>
  <c r="F38" i="1"/>
  <c r="H39" i="1"/>
  <c r="J40" i="1"/>
  <c r="D43" i="1"/>
  <c r="F44" i="1"/>
  <c r="H45" i="1"/>
  <c r="J46" i="1"/>
  <c r="D49" i="1"/>
  <c r="F50" i="1"/>
  <c r="H51" i="1"/>
  <c r="J52" i="1"/>
  <c r="J3" i="1"/>
  <c r="J9" i="1"/>
  <c r="J15" i="1"/>
  <c r="J21" i="1"/>
  <c r="J27" i="1"/>
  <c r="J33" i="1"/>
  <c r="J39" i="1"/>
  <c r="J45" i="1"/>
  <c r="J51" i="1"/>
  <c r="K3" i="1"/>
  <c r="C5" i="1"/>
  <c r="E6" i="1"/>
  <c r="G7" i="1"/>
  <c r="I8" i="1"/>
  <c r="K9" i="1"/>
  <c r="C11" i="1"/>
  <c r="E12" i="1"/>
  <c r="G13" i="1"/>
  <c r="I14" i="1"/>
  <c r="K15" i="1"/>
  <c r="C17" i="1"/>
  <c r="E18" i="1"/>
  <c r="G19" i="1"/>
  <c r="I20" i="1"/>
  <c r="K21" i="1"/>
  <c r="C23" i="1"/>
  <c r="E24" i="1"/>
  <c r="G25" i="1"/>
  <c r="I26" i="1"/>
  <c r="K27" i="1"/>
  <c r="C29" i="1"/>
  <c r="E30" i="1"/>
  <c r="G31" i="1"/>
  <c r="I32" i="1"/>
  <c r="K33" i="1"/>
  <c r="C35" i="1"/>
  <c r="E36" i="1"/>
  <c r="G37" i="1"/>
  <c r="I38" i="1"/>
  <c r="K39" i="1"/>
  <c r="C41" i="1"/>
  <c r="E42" i="1"/>
  <c r="G43" i="1"/>
  <c r="I44" i="1"/>
  <c r="K45" i="1"/>
  <c r="C47" i="1"/>
  <c r="E48" i="1"/>
  <c r="G49" i="1"/>
  <c r="I50" i="1"/>
  <c r="K51" i="1"/>
  <c r="C53" i="1"/>
  <c r="D53" i="1"/>
  <c r="D29" i="1"/>
  <c r="D35" i="1"/>
  <c r="D41" i="1"/>
  <c r="D47" i="1"/>
  <c r="C4" i="1"/>
  <c r="E5" i="1"/>
  <c r="I7" i="1"/>
  <c r="C10" i="1"/>
  <c r="E11" i="1"/>
  <c r="I13" i="1"/>
  <c r="C16" i="1"/>
  <c r="E17" i="1"/>
  <c r="I19" i="1"/>
  <c r="C22" i="1"/>
  <c r="E23" i="1"/>
  <c r="I25" i="1"/>
  <c r="C28" i="1"/>
  <c r="E29" i="1"/>
  <c r="I31" i="1"/>
  <c r="C34" i="1"/>
  <c r="E35" i="1"/>
  <c r="I37" i="1"/>
  <c r="C40" i="1"/>
  <c r="E41" i="1"/>
  <c r="I43" i="1"/>
  <c r="C46" i="1"/>
  <c r="E47" i="1"/>
  <c r="I49" i="1"/>
  <c r="C52" i="1"/>
  <c r="E53" i="1"/>
  <c r="C3" i="1"/>
  <c r="E4" i="1"/>
  <c r="G5" i="1"/>
  <c r="K7" i="1"/>
  <c r="C9" i="1"/>
  <c r="G11" i="1"/>
  <c r="K13" i="1"/>
  <c r="E28" i="1"/>
  <c r="C33" i="1"/>
  <c r="E34" i="1"/>
  <c r="G35" i="1"/>
  <c r="C39" i="1"/>
  <c r="C45" i="1"/>
  <c r="G47" i="1"/>
  <c r="K49" i="1"/>
  <c r="E52" i="1"/>
  <c r="D3" i="1"/>
  <c r="F4" i="1"/>
  <c r="H5" i="1"/>
  <c r="D9" i="1"/>
  <c r="F10" i="1"/>
  <c r="H11" i="1"/>
  <c r="D15" i="1"/>
  <c r="F16" i="1"/>
  <c r="H17" i="1"/>
  <c r="D21" i="1"/>
  <c r="F22" i="1"/>
  <c r="H23" i="1"/>
  <c r="D27" i="1"/>
  <c r="F28" i="1"/>
  <c r="H29" i="1"/>
  <c r="D33" i="1"/>
  <c r="F34" i="1"/>
  <c r="H35" i="1"/>
  <c r="D39" i="1"/>
  <c r="F40" i="1"/>
  <c r="H41" i="1"/>
  <c r="D45" i="1"/>
  <c r="F46" i="1"/>
  <c r="H47" i="1"/>
  <c r="D51" i="1"/>
  <c r="F52" i="1"/>
  <c r="H53" i="1"/>
  <c r="E10" i="1"/>
  <c r="C15" i="1"/>
  <c r="E16" i="1"/>
  <c r="G17" i="1"/>
  <c r="K19" i="1"/>
  <c r="C21" i="1"/>
  <c r="E22" i="1"/>
  <c r="G23" i="1"/>
  <c r="K25" i="1"/>
  <c r="C27" i="1"/>
  <c r="G29" i="1"/>
  <c r="K31" i="1"/>
  <c r="K37" i="1"/>
  <c r="E40" i="1"/>
  <c r="G41" i="1"/>
  <c r="K43" i="1"/>
  <c r="E46" i="1"/>
  <c r="C51" i="1"/>
  <c r="E3" i="1"/>
  <c r="G4" i="1"/>
  <c r="I5" i="1"/>
  <c r="E9" i="1"/>
  <c r="G10" i="1"/>
  <c r="I11" i="1"/>
  <c r="E15" i="1"/>
  <c r="G16" i="1"/>
  <c r="I17" i="1"/>
  <c r="E21" i="1"/>
  <c r="G22" i="1"/>
  <c r="I23" i="1"/>
  <c r="E27" i="1"/>
  <c r="G28" i="1"/>
  <c r="I29" i="1"/>
  <c r="E33" i="1"/>
  <c r="G34" i="1"/>
  <c r="I35" i="1"/>
  <c r="E39" i="1"/>
  <c r="G40" i="1"/>
  <c r="I41" i="1"/>
  <c r="E45" i="1"/>
  <c r="G46" i="1"/>
  <c r="I47" i="1"/>
  <c r="E51" i="1"/>
  <c r="G52" i="1"/>
  <c r="I53" i="1"/>
  <c r="F3" i="1"/>
  <c r="J5" i="1"/>
  <c r="H10" i="1"/>
  <c r="F15" i="1"/>
  <c r="J17" i="1"/>
  <c r="H22" i="1"/>
  <c r="F27" i="1"/>
  <c r="H34" i="1"/>
  <c r="H46" i="1"/>
  <c r="J47" i="1"/>
  <c r="F51" i="1"/>
  <c r="F14" i="3" l="1"/>
  <c r="H14" i="3"/>
  <c r="G14" i="3" s="1"/>
  <c r="H20" i="3"/>
  <c r="G20" i="3" s="1"/>
  <c r="F20" i="3"/>
  <c r="H13" i="3"/>
  <c r="G13" i="3" s="1"/>
  <c r="H8" i="3"/>
  <c r="G8" i="3" s="1"/>
  <c r="F8" i="3"/>
  <c r="F27" i="3"/>
  <c r="F26" i="3"/>
  <c r="H26" i="3"/>
  <c r="G26" i="3" s="1"/>
  <c r="F31" i="3"/>
  <c r="F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70D29C21-32A3-44FB-9DC3-00AEF725AD09}">
      <text>
        <r>
          <rPr>
            <sz val="11"/>
            <color rgb="FF000000"/>
            <rFont val="Calibri"/>
            <family val="2"/>
            <charset val="1"/>
          </rPr>
          <t>2 Rechengrößen müssen bekannt sein</t>
        </r>
      </text>
    </comment>
    <comment ref="C1" authorId="0" shapeId="0" xr:uid="{962E046B-BF0C-47EB-9647-1031FEB6CB01}">
      <text>
        <r>
          <rPr>
            <sz val="11"/>
            <color rgb="FF000000"/>
            <rFont val="Calibri"/>
            <family val="2"/>
            <charset val="1"/>
          </rPr>
          <t>Auswertung mit
Präventivfaktor 0,1%</t>
        </r>
      </text>
    </comment>
    <comment ref="B2" authorId="0" shapeId="0" xr:uid="{497F3EF8-149D-4E5A-B3EC-9C0648A1F09F}">
      <text>
        <r>
          <rPr>
            <sz val="11"/>
            <color rgb="FF000000"/>
            <rFont val="Calibri"/>
            <family val="2"/>
            <charset val="1"/>
          </rPr>
          <t xml:space="preserve">Arbeits-Tageskonstante
eingeben auf 1000 m
</t>
        </r>
      </text>
    </comment>
    <comment ref="B3" authorId="0" shapeId="0" xr:uid="{8C3D72AB-FD78-46E2-BA37-FFF205196A2C}">
      <text>
        <r>
          <rPr>
            <sz val="11"/>
            <color rgb="FF000000"/>
            <rFont val="Calibri"/>
            <family val="2"/>
            <charset val="1"/>
          </rPr>
          <t>Differenz der Ablesungen eingeben</t>
        </r>
      </text>
    </comment>
    <comment ref="B4" authorId="0" shapeId="0" xr:uid="{A72CAED1-2925-4711-8756-8970EE3B3A64}">
      <text>
        <r>
          <rPr>
            <sz val="11"/>
            <color rgb="FF000000"/>
            <rFont val="Calibri"/>
            <family val="2"/>
            <charset val="1"/>
          </rPr>
          <t xml:space="preserve">Streckenlänge eingeben (cm)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" authorId="0" shapeId="0" xr:uid="{8C42BCDD-B011-424F-899A-03E58C0C23EB}">
      <text>
        <r>
          <rPr>
            <sz val="11"/>
            <color rgb="FF000000"/>
            <rFont val="Calibri"/>
            <family val="2"/>
            <charset val="1"/>
          </rPr>
          <t>Formatierung in Meter</t>
        </r>
      </text>
    </comment>
    <comment ref="C4" authorId="0" shapeId="0" xr:uid="{DA750951-6F1D-4D85-8BE0-6BC860A1F70A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Uhrzeit eingeben
z.B. 7:00</t>
        </r>
      </text>
    </comment>
    <comment ref="E4" authorId="0" shapeId="0" xr:uid="{7A3DF619-C10A-4C10-B532-98E3C008E66E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Temperatur in Grad eingeben</t>
        </r>
      </text>
    </comment>
    <comment ref="E22" authorId="0" shapeId="0" xr:uid="{273E0B8F-FCC9-4725-812A-98EEA06D0EF8}">
      <text>
        <r>
          <rPr>
            <sz val="11"/>
            <color rgb="FF000000"/>
            <rFont val="Calibri"/>
            <family val="2"/>
            <charset val="1"/>
          </rPr>
          <t xml:space="preserve">M = Mittelwertbildung (Standard)
H = höhere Konstante
N = niedrigere Konstante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94E1458F-0E4C-4EF1-BE8A-B4F71A0EC865}">
      <text>
        <r>
          <rPr>
            <sz val="11"/>
            <color rgb="FF000000"/>
            <rFont val="Calibri"/>
            <family val="2"/>
            <charset val="1"/>
          </rPr>
          <t xml:space="preserve">Roth, Karl Josef:
Arbeitskonstante oder Tageskonstante mit
Präventivfaktor eingeben
</t>
        </r>
      </text>
    </comment>
    <comment ref="C4" authorId="0" shapeId="0" xr:uid="{1E1B6E87-8064-4EAD-A28C-1EE265E5B658}">
      <text>
        <r>
          <rPr>
            <sz val="11"/>
            <color rgb="FF000000"/>
            <rFont val="Calibri"/>
            <family val="2"/>
            <charset val="1"/>
          </rPr>
          <t xml:space="preserve">Länge der Wettkampfstrecke in KM
eingeben
5 / 10 / 21,0975 / 42,195
</t>
        </r>
      </text>
    </comment>
    <comment ref="D4" authorId="0" shapeId="0" xr:uid="{A2DCD805-15E9-4D0F-9AE6-4FEF07E2C7B3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Wendestrecke eingeben
Pylon = 1,5 m
Hamburger Gitter längs = 1,5 m
Hamburger Gitter quer = 3,5 m</t>
        </r>
      </text>
    </comment>
    <comment ref="D5" authorId="0" shapeId="0" xr:uid="{07D048D7-8577-41E8-9D92-E17B1984495C}">
      <text>
        <r>
          <rPr>
            <sz val="11"/>
            <color rgb="FF000000"/>
            <rFont val="Calibri"/>
            <family val="2"/>
            <charset val="1"/>
          </rPr>
          <t xml:space="preserve">Roth, Karl Josef:
1/2 Wert wird bei
Wendepunkt
abgezogen!
</t>
        </r>
      </text>
    </comment>
    <comment ref="C7" authorId="0" shapeId="0" xr:uid="{5A91A5E9-7406-4DAE-B8DC-9A72662223BD}">
      <text>
        <r>
          <rPr>
            <sz val="11"/>
            <color rgb="FF000000"/>
            <rFont val="Calibri"/>
            <family val="2"/>
            <charset val="1"/>
          </rPr>
          <t xml:space="preserve">Aktuellen Counterwert
eingeben
</t>
        </r>
      </text>
    </comment>
    <comment ref="A8" authorId="0" shapeId="0" xr:uid="{8F41E71F-CF72-4CB9-987A-CBFEACFD7376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 KM Wendepunkt</t>
        </r>
      </text>
    </comment>
    <comment ref="C8" authorId="0" shapeId="0" xr:uid="{C0CA42D9-7B71-4902-AFD2-7648AB3A75C2}">
      <text>
        <r>
          <rPr>
            <sz val="11"/>
            <color rgb="FF000000"/>
            <rFont val="Calibri"/>
            <family val="2"/>
            <charset val="1"/>
          </rPr>
          <t>Sollwerte bei der Messfahrt z.B. für die Kilometrierung</t>
        </r>
      </text>
    </comment>
    <comment ref="A11" authorId="0" shapeId="0" xr:uid="{E8DC939B-D0CC-4151-9D09-777A445254B1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5 KM Wendepunkt</t>
        </r>
      </text>
    </comment>
    <comment ref="A14" authorId="0" shapeId="0" xr:uid="{07FA5B46-E087-4CAC-B49B-AC5BC4E08E75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10 KM Wendepunkt</t>
        </r>
      </text>
    </comment>
    <comment ref="A17" authorId="0" shapeId="0" xr:uid="{ED0ABFD0-38AA-4448-AF5B-0179E94039A7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15 KM Wendepunkt</t>
        </r>
      </text>
    </comment>
    <comment ref="A21" authorId="0" shapeId="0" xr:uid="{7CC2A14C-D14F-467E-A5EF-A701209D557D}">
      <text>
        <r>
          <rPr>
            <sz val="11"/>
            <color rgb="FF000000"/>
            <rFont val="Calibri"/>
            <family val="2"/>
            <charset val="1"/>
          </rPr>
          <t>Roth, Karl Josef:
z.B. Halbmarathon Wendepunkt</t>
        </r>
      </text>
    </comment>
    <comment ref="A33" authorId="0" shapeId="0" xr:uid="{DC99B8F1-6B0F-44B9-8950-670F898D2329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Marathon Wendepunkt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7E82435E-578F-4230-96C9-2D8C9EC1C3F1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A2" authorId="0" shapeId="0" xr:uid="{0300FF3A-6996-4DDC-A0F1-F5EC3535BD9D}">
      <text>
        <r>
          <rPr>
            <sz val="11"/>
            <color rgb="FF000000"/>
            <rFont val="Calibri"/>
            <family val="2"/>
            <charset val="1"/>
          </rPr>
          <t xml:space="preserve">Voreinstellung:
identische Tageskonstante bei einem Streckenvermesser
</t>
        </r>
      </text>
    </comment>
    <comment ref="D2" authorId="0" shapeId="0" xr:uid="{31B526CC-694D-4377-90EF-44BE23033AE8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G4" authorId="0" shapeId="0" xr:uid="{DE745E41-8994-4DA5-9833-6C959D9F41A2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 xml:space="preserve">Grenzwert zwischen Messung 1+2 nach Empfehlung des Road Runners Technical Council (RRTC/USA) </t>
        </r>
      </text>
    </comment>
  </commentList>
</comments>
</file>

<file path=xl/sharedStrings.xml><?xml version="1.0" encoding="utf-8"?>
<sst xmlns="http://schemas.openxmlformats.org/spreadsheetml/2006/main" count="158" uniqueCount="114">
  <si>
    <t>Temperatur °C</t>
  </si>
  <si>
    <t>Korrekturfakor</t>
  </si>
  <si>
    <t>Korrekturwerte +/- in Zentimeter auf die vermessene Strecke</t>
  </si>
  <si>
    <t>Messpunkt</t>
  </si>
  <si>
    <t>Ablesung 1 (C)</t>
  </si>
  <si>
    <t>Ablesung 2 (C)</t>
  </si>
  <si>
    <t>Ort</t>
  </si>
  <si>
    <t>Beschreibung</t>
  </si>
  <si>
    <t>mit Präventivfaktor 0,1%</t>
  </si>
  <si>
    <t>Stationierung</t>
  </si>
  <si>
    <t>Differenzberechnungen</t>
  </si>
  <si>
    <t>Max. Abweichung</t>
  </si>
  <si>
    <t>Teilstrecke</t>
  </si>
  <si>
    <t>Messung 1[C]</t>
  </si>
  <si>
    <t>Messung 2[C]</t>
  </si>
  <si>
    <t>Teilstrecke 1 [m]</t>
  </si>
  <si>
    <t>Teilstrecke 2 [m]</t>
  </si>
  <si>
    <t>Diff [m]</t>
  </si>
  <si>
    <t>0,08% [m]</t>
  </si>
  <si>
    <t>gültige Länge [m]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</si>
  <si>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</si>
  <si>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</si>
  <si>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</si>
  <si>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</si>
  <si>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</si>
  <si>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</si>
  <si>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</si>
  <si>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</si>
  <si>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</si>
  <si>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</si>
  <si>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</si>
  <si>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</si>
  <si>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</si>
  <si>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</si>
  <si>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</si>
  <si>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</si>
  <si>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</si>
  <si>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</si>
  <si>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</si>
  <si>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</si>
  <si>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</si>
  <si>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</si>
  <si>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</si>
  <si>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</si>
  <si>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</si>
  <si>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</si>
  <si>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</si>
  <si>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</si>
  <si>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</si>
  <si>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</si>
  <si>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</si>
  <si>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</si>
  <si>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</si>
  <si>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</si>
  <si>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</si>
  <si>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</si>
  <si>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</si>
  <si>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</si>
  <si>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</si>
  <si>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</si>
  <si>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</si>
  <si>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</si>
  <si>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</si>
  <si>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</si>
  <si>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</si>
  <si>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</si>
  <si>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</si>
  <si>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</si>
  <si>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Rechner</t>
  </si>
  <si>
    <t>Eingabe</t>
  </si>
  <si>
    <t>Ergebnis</t>
  </si>
  <si>
    <t>Counts (C)</t>
  </si>
  <si>
    <t>Strecke(m)</t>
  </si>
  <si>
    <t>Eichstrecke:</t>
  </si>
  <si>
    <t>Datum</t>
  </si>
  <si>
    <t>Länge:</t>
  </si>
  <si>
    <t>Vorkalibrierung</t>
  </si>
  <si>
    <t>Uhrzeit</t>
  </si>
  <si>
    <t>Temperatur</t>
  </si>
  <si>
    <t>Messfahrt</t>
  </si>
  <si>
    <t>Ablesung</t>
  </si>
  <si>
    <t>Differenz</t>
  </si>
  <si>
    <t>Mittelwert</t>
  </si>
  <si>
    <t>START</t>
  </si>
  <si>
    <t>Ende 1</t>
  </si>
  <si>
    <t>AK ohne Präv.F</t>
  </si>
  <si>
    <t>Ende 2</t>
  </si>
  <si>
    <t>Ende 3</t>
  </si>
  <si>
    <t>Ende 4</t>
  </si>
  <si>
    <t>AK + Präv.F</t>
  </si>
  <si>
    <t>Nachkalibrierung</t>
  </si>
  <si>
    <t>EK ohne Präv.F</t>
  </si>
  <si>
    <t>EK + Präv.F</t>
  </si>
  <si>
    <t>M</t>
  </si>
  <si>
    <t>Ableseeinheit am Counter TK</t>
  </si>
  <si>
    <t>Tageskonstante ohne Präventivfaktor</t>
  </si>
  <si>
    <t>Tageskonstante mit Präventivfaktor Verm 1</t>
  </si>
  <si>
    <t>Tageskonstante mit Präventivfaktor Verm 2</t>
  </si>
  <si>
    <t>AK / TK incl. Präv.F</t>
  </si>
  <si>
    <t>Wende</t>
  </si>
  <si>
    <t>Anzeigeeinheit</t>
  </si>
  <si>
    <t>Pylon/Gitter längs = 1,5 m</t>
  </si>
  <si>
    <t>Gitter quer = 3,5 m</t>
  </si>
  <si>
    <t>Strecke</t>
  </si>
  <si>
    <t>km / m</t>
  </si>
  <si>
    <t>Counts</t>
  </si>
  <si>
    <t>WP Hinweg</t>
  </si>
  <si>
    <t>WP-Strecke</t>
  </si>
  <si>
    <t>Straßenstreckenvermesser 1</t>
  </si>
  <si>
    <t>Straßenstreckenvermesser 2</t>
  </si>
  <si>
    <t>Straßenstreckenvermesser</t>
  </si>
  <si>
    <t>Tageskonstante - Straßenstreckenvermesser 1:</t>
  </si>
  <si>
    <t>Tageskonstante - Straßenstreckenvermesser 2:</t>
  </si>
  <si>
    <t>Konstante +0,1%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</si>
</sst>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,##0&quot; m&quot;"/>
    <numFmt numFmtId="165" formatCode="#,##0&quot; cm&quot;"/>
    <numFmt numFmtId="166" formatCode="0.0&quot; C&quot;"/>
    <numFmt numFmtId="167" formatCode="0.0"/>
    <numFmt numFmtId="168" formatCode="0.0&quot; m&quot;"/>
    <numFmt numFmtId="169" formatCode="0\ %"/>
    <numFmt numFmtId="170" formatCode="0.0%"/>
    <numFmt numFmtId="171" formatCode="0&quot; m&quot;"/>
    <numFmt numFmtId="172" formatCode="0.00&quot; m&quot;"/>
    <numFmt numFmtId="173" formatCode="#,##0.00&quot; m&quot;"/>
    <numFmt numFmtId="174" formatCode="#,##0.0"/>
    <numFmt numFmtId="175" formatCode="h:mm;@"/>
    <numFmt numFmtId="176" formatCode="#,##0.0&quot; ° C&quot;"/>
    <numFmt numFmtId="177" formatCode="0.0&quot; cm/C&quot;"/>
    <numFmt numFmtId="178" formatCode="#,##0.0&quot; C&quot;"/>
    <numFmt numFmtId="179" formatCode="0&quot; C&quot;"/>
    <numFmt numFmtId="180" formatCode="#,##0.0&quot; km&quot;"/>
    <numFmt numFmtId="181" formatCode="#,##0\ &quot;km&quot;"/>
    <numFmt numFmtId="182" formatCode="#,##0.000\ &quot;km&quot;"/>
    <numFmt numFmtId="183" formatCode="0.0000"/>
    <numFmt numFmtId="184" formatCode="0.000"/>
  </numFmts>
  <fonts count="3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b/>
      <i/>
      <sz val="10"/>
      <color rgb="FF000000"/>
      <name val="Arial Narrow"/>
      <family val="2"/>
      <charset val="1"/>
    </font>
    <font>
      <sz val="10"/>
      <name val="Arial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i/>
      <sz val="10"/>
      <name val="Arial Narrow"/>
      <family val="2"/>
      <charset val="1"/>
    </font>
    <font>
      <i/>
      <sz val="9"/>
      <name val="Arial Narrow"/>
      <family val="2"/>
      <charset val="1"/>
    </font>
    <font>
      <i/>
      <sz val="8"/>
      <name val="Arial Narrow"/>
      <family val="2"/>
      <charset val="1"/>
    </font>
    <font>
      <sz val="9"/>
      <name val="Arial Narrow"/>
      <family val="2"/>
      <charset val="1"/>
    </font>
    <font>
      <sz val="9"/>
      <color rgb="FF000000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Arial Narrow"/>
      <family val="2"/>
      <charset val="1"/>
    </font>
    <font>
      <b/>
      <sz val="11"/>
      <color rgb="FF000000"/>
      <name val="Arial Narrow"/>
      <family val="2"/>
    </font>
    <font>
      <b/>
      <sz val="11"/>
      <color rgb="FF000000"/>
      <name val="Arial Narrow"/>
      <family val="2"/>
      <charset val="1"/>
    </font>
    <font>
      <b/>
      <sz val="11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1"/>
      <color rgb="FF000000"/>
      <name val="Arial Narrow"/>
      <family val="2"/>
      <charset val="1"/>
    </font>
    <font>
      <i/>
      <sz val="9"/>
      <color rgb="FF00000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1"/>
      <name val="Arial Narrow"/>
      <family val="2"/>
      <charset val="1"/>
    </font>
    <font>
      <i/>
      <sz val="10"/>
      <color rgb="FFFF0000"/>
      <name val="Arial Narrow"/>
      <family val="2"/>
      <charset val="1"/>
    </font>
    <font>
      <i/>
      <sz val="9"/>
      <color rgb="FFFF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  <font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C5E0B4"/>
        <bgColor rgb="FFD9D9D9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C5E0B4"/>
      </patternFill>
    </fill>
    <fill>
      <patternFill patternType="solid">
        <fgColor rgb="FFD9D9D9"/>
        <bgColor rgb="FFC5E0B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169" fontId="1" fillId="0" borderId="0" applyBorder="0" applyProtection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1" applyFont="1" applyBorder="1" applyAlignment="1" applyProtection="1">
      <alignment horizont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7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49" fontId="9" fillId="0" borderId="0" xfId="1" applyNumberFormat="1" applyFont="1" applyProtection="1">
      <protection locked="0"/>
    </xf>
    <xf numFmtId="0" fontId="9" fillId="0" borderId="0" xfId="1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2" fillId="0" borderId="0" xfId="1" applyFont="1" applyAlignment="1" applyProtection="1">
      <alignment horizontal="center"/>
      <protection locked="0"/>
    </xf>
    <xf numFmtId="0" fontId="13" fillId="0" borderId="0" xfId="1" applyFont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locked="0"/>
    </xf>
    <xf numFmtId="0" fontId="14" fillId="0" borderId="0" xfId="2" applyFont="1" applyAlignment="1" applyProtection="1">
      <alignment horizontal="center"/>
      <protection locked="0"/>
    </xf>
    <xf numFmtId="167" fontId="14" fillId="0" borderId="0" xfId="2" applyNumberFormat="1" applyFont="1" applyAlignment="1" applyProtection="1">
      <alignment horizontal="center"/>
      <protection locked="0"/>
    </xf>
    <xf numFmtId="167" fontId="13" fillId="0" borderId="0" xfId="2" applyNumberFormat="1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168" fontId="9" fillId="0" borderId="0" xfId="2" applyNumberFormat="1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center"/>
      <protection locked="0"/>
    </xf>
    <xf numFmtId="167" fontId="11" fillId="0" borderId="0" xfId="2" applyNumberFormat="1" applyFont="1" applyAlignment="1" applyProtection="1">
      <alignment horizontal="center"/>
      <protection locked="0"/>
    </xf>
    <xf numFmtId="167" fontId="9" fillId="0" borderId="0" xfId="1" applyNumberFormat="1" applyFont="1" applyProtection="1">
      <protection locked="0"/>
    </xf>
    <xf numFmtId="170" fontId="9" fillId="0" borderId="0" xfId="3" applyNumberFormat="1" applyFont="1" applyBorder="1" applyProtection="1">
      <protection locked="0"/>
    </xf>
    <xf numFmtId="0" fontId="11" fillId="0" borderId="0" xfId="1" applyFont="1" applyAlignment="1" applyProtection="1">
      <alignment horizontal="left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168" fontId="9" fillId="0" borderId="0" xfId="1" applyNumberFormat="1" applyFont="1" applyProtection="1">
      <protection locked="0"/>
    </xf>
    <xf numFmtId="0" fontId="9" fillId="0" borderId="0" xfId="2" applyFont="1" applyProtection="1">
      <protection locked="0"/>
    </xf>
    <xf numFmtId="167" fontId="9" fillId="0" borderId="0" xfId="2" applyNumberFormat="1" applyFont="1" applyProtection="1">
      <protection locked="0"/>
    </xf>
    <xf numFmtId="171" fontId="9" fillId="0" borderId="0" xfId="2" applyNumberFormat="1" applyFont="1" applyAlignment="1" applyProtection="1">
      <alignment horizontal="center"/>
      <protection locked="0"/>
    </xf>
    <xf numFmtId="171" fontId="11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Protection="1">
      <protection locked="0"/>
    </xf>
    <xf numFmtId="0" fontId="7" fillId="0" borderId="0" xfId="2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right"/>
      <protection locked="0"/>
    </xf>
    <xf numFmtId="0" fontId="1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0" applyNumberFormat="1" applyFill="1" applyBorder="1" applyAlignment="1" applyProtection="1">
      <alignment horizontal="center" vertical="center"/>
      <protection locked="0"/>
    </xf>
    <xf numFmtId="166" fontId="16" fillId="4" borderId="0" xfId="0" applyNumberFormat="1" applyFont="1" applyFill="1" applyAlignment="1">
      <alignment horizontal="center" vertical="center"/>
    </xf>
    <xf numFmtId="172" fontId="0" fillId="2" borderId="1" xfId="0" applyNumberFormat="1" applyFill="1" applyBorder="1" applyAlignment="1" applyProtection="1">
      <alignment horizontal="center" vertical="center"/>
      <protection locked="0"/>
    </xf>
    <xf numFmtId="172" fontId="16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73" fontId="18" fillId="3" borderId="1" xfId="0" applyNumberFormat="1" applyFont="1" applyFill="1" applyBorder="1" applyAlignment="1" applyProtection="1">
      <alignment horizontal="center" vertical="center"/>
      <protection locked="0"/>
    </xf>
    <xf numFmtId="174" fontId="20" fillId="5" borderId="1" xfId="0" applyNumberFormat="1" applyFont="1" applyFill="1" applyBorder="1" applyAlignment="1">
      <alignment horizontal="center" vertical="center"/>
    </xf>
    <xf numFmtId="174" fontId="20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5" fontId="4" fillId="3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4" fontId="14" fillId="0" borderId="8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74" fontId="25" fillId="0" borderId="9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177" fontId="27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74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74" fontId="20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8" fontId="19" fillId="3" borderId="1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7" fontId="1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168" fontId="22" fillId="7" borderId="1" xfId="0" applyNumberFormat="1" applyFont="1" applyFill="1" applyBorder="1" applyAlignment="1" applyProtection="1">
      <alignment horizontal="center" vertical="center"/>
      <protection locked="0"/>
    </xf>
    <xf numFmtId="178" fontId="19" fillId="0" borderId="0" xfId="0" applyNumberFormat="1" applyFont="1" applyAlignment="1">
      <alignment horizontal="center" vertical="center"/>
    </xf>
    <xf numFmtId="179" fontId="30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3" fontId="19" fillId="3" borderId="1" xfId="0" applyNumberFormat="1" applyFont="1" applyFill="1" applyBorder="1" applyAlignment="1" applyProtection="1">
      <alignment vertical="center"/>
      <protection locked="0"/>
    </xf>
    <xf numFmtId="3" fontId="19" fillId="0" borderId="0" xfId="0" applyNumberFormat="1" applyFont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181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182" fontId="30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184" fontId="19" fillId="0" borderId="0" xfId="0" applyNumberFormat="1" applyFont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7" fillId="0" borderId="3" xfId="1" applyFont="1" applyBorder="1" applyAlignment="1" applyProtection="1">
      <alignment horizontal="left"/>
      <protection locked="0"/>
    </xf>
    <xf numFmtId="166" fontId="10" fillId="2" borderId="2" xfId="1" applyNumberFormat="1" applyFont="1" applyFill="1" applyBorder="1" applyAlignment="1" applyProtection="1">
      <alignment horizontal="center"/>
      <protection locked="0"/>
    </xf>
    <xf numFmtId="14" fontId="11" fillId="0" borderId="0" xfId="2" applyNumberFormat="1" applyFont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/>
    </xf>
  </cellXfs>
  <cellStyles count="4">
    <cellStyle name="Prozent 2" xfId="3" xr:uid="{EB2B1C41-D415-4A5F-82E5-D40EA487AE6D}"/>
    <cellStyle name="Standard" xfId="0" builtinId="0"/>
    <cellStyle name="Standard 2" xfId="1" xr:uid="{D62E5965-056D-4A21-8611-A2A719926012}"/>
    <cellStyle name="Standard_TrierStadtlauf2008-Messdaten_20080404" xfId="2" xr:uid="{B64E6355-9204-4CA2-AF1A-DC5FBE151BC0}"/>
  </cellStyles>
  <dxfs count="13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269D-9573-42AF-8DF1-66FDE5F98319}">
  <dimension ref="A1:C4"/>
  <sheetViews>
    <sheetView tabSelected="1" zoomScaleNormal="100" workbookViewId="0">
      <selection activeCell="F13" sqref="F13"/>
    </sheetView>
  </sheetViews>
  <sheetFormatPr baseColWidth="10" defaultColWidth="11.42578125" defaultRowHeight="15" x14ac:dyDescent="0.25"/>
  <cols>
    <col min="1" max="1" width="15.5703125" style="44" bestFit="1" customWidth="1"/>
    <col min="2" max="2" width="10.28515625" style="44" customWidth="1"/>
    <col min="3" max="3" width="10.5703125" style="44" customWidth="1"/>
    <col min="4" max="16384" width="11.42578125" style="44"/>
  </cols>
  <sheetData>
    <row r="1" spans="1:3" ht="18" customHeight="1" x14ac:dyDescent="0.25">
      <c r="A1" s="42" t="s">
        <v>68</v>
      </c>
      <c r="B1" s="43" t="s">
        <v>69</v>
      </c>
      <c r="C1" s="43" t="s">
        <v>70</v>
      </c>
    </row>
    <row r="2" spans="1:3" ht="18" customHeight="1" x14ac:dyDescent="0.25">
      <c r="A2" s="43" t="s">
        <v>113</v>
      </c>
      <c r="B2" s="45"/>
      <c r="C2" s="46">
        <f>IFERROR(B3/B4*1000*1.001,"")</f>
        <v>10498.93626918902</v>
      </c>
    </row>
    <row r="3" spans="1:3" ht="18" customHeight="1" x14ac:dyDescent="0.25">
      <c r="A3" s="43" t="s">
        <v>71</v>
      </c>
      <c r="B3" s="45">
        <v>3382</v>
      </c>
      <c r="C3" s="46">
        <f>IFERROR(B4*B2/1000*0.999,"")</f>
        <v>0</v>
      </c>
    </row>
    <row r="4" spans="1:3" ht="18" customHeight="1" x14ac:dyDescent="0.25">
      <c r="A4" s="43" t="s">
        <v>72</v>
      </c>
      <c r="B4" s="47">
        <v>322.45</v>
      </c>
      <c r="C4" s="48" t="str">
        <f>IFERROR(B3*1000*1.001/B2,"")</f>
        <v/>
      </c>
    </row>
  </sheetData>
  <sheetProtection sheet="1" objects="1" scenarios="1"/>
  <pageMargins left="0.70866141732283472" right="0.70866141732283472" top="0.78740157480314965" bottom="0.78740157480314965" header="0.31496062992125984" footer="0.51181102362204722"/>
  <pageSetup paperSize="9" orientation="portrait" horizontalDpi="300" verticalDpi="300" r:id="rId1"/>
  <headerFooter>
    <oddHeader>&amp;CAPP Counter Rechner_23.4 mit Präventivfaktor 0,1%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6ACD-0068-4186-8ACF-1ED9D886E9D4}">
  <sheetPr>
    <pageSetUpPr fitToPage="1"/>
  </sheetPr>
  <dimension ref="A1:K34"/>
  <sheetViews>
    <sheetView zoomScaleNormal="100" workbookViewId="0">
      <selection activeCell="E1" sqref="E1"/>
    </sheetView>
  </sheetViews>
  <sheetFormatPr baseColWidth="10" defaultColWidth="11.42578125" defaultRowHeight="15" x14ac:dyDescent="0.25"/>
  <cols>
    <col min="1" max="1" width="16.7109375" style="44" customWidth="1"/>
    <col min="2" max="3" width="10.7109375" style="83" customWidth="1"/>
    <col min="4" max="4" width="9.7109375" style="83" customWidth="1"/>
    <col min="5" max="5" width="12.7109375" style="56" customWidth="1"/>
    <col min="6" max="6" width="2.7109375" style="56" customWidth="1"/>
    <col min="7" max="7" width="16.7109375" style="44" customWidth="1"/>
    <col min="8" max="9" width="10.7109375" style="83" customWidth="1"/>
    <col min="10" max="10" width="9.7109375" style="83" customWidth="1"/>
    <col min="11" max="11" width="12.5703125" style="56" customWidth="1"/>
    <col min="12" max="16384" width="11.42578125" style="56"/>
  </cols>
  <sheetData>
    <row r="1" spans="1:11" s="51" customFormat="1" ht="16.5" x14ac:dyDescent="0.25">
      <c r="A1" s="49" t="s">
        <v>73</v>
      </c>
      <c r="B1" s="103"/>
      <c r="C1" s="104"/>
      <c r="D1" s="1" t="s">
        <v>74</v>
      </c>
      <c r="E1" s="50"/>
      <c r="G1" s="49" t="s">
        <v>75</v>
      </c>
      <c r="H1" s="52"/>
      <c r="I1" s="49"/>
      <c r="J1" s="49"/>
      <c r="K1" s="49"/>
    </row>
    <row r="2" spans="1:11" s="51" customFormat="1" ht="16.5" x14ac:dyDescent="0.25">
      <c r="A2" s="105" t="s">
        <v>108</v>
      </c>
      <c r="B2" s="105"/>
      <c r="C2" s="105"/>
      <c r="D2" s="105"/>
      <c r="E2" s="53" t="str">
        <f>IFERROR(E25,"")</f>
        <v/>
      </c>
      <c r="G2" s="106" t="s">
        <v>109</v>
      </c>
      <c r="H2" s="106"/>
      <c r="I2" s="106"/>
      <c r="J2" s="106"/>
      <c r="K2" s="54" t="str">
        <f>IFERROR(K25,"")</f>
        <v/>
      </c>
    </row>
    <row r="3" spans="1:11" ht="7.5" customHeight="1" x14ac:dyDescent="0.25">
      <c r="A3" s="55"/>
      <c r="B3" s="5"/>
      <c r="C3" s="5"/>
      <c r="D3" s="5"/>
      <c r="E3" s="51"/>
      <c r="F3" s="51"/>
      <c r="G3" s="55"/>
      <c r="H3" s="5"/>
      <c r="I3" s="5"/>
      <c r="J3" s="5"/>
      <c r="K3" s="51"/>
    </row>
    <row r="4" spans="1:11" ht="16.5" x14ac:dyDescent="0.25">
      <c r="A4" s="49" t="s">
        <v>76</v>
      </c>
      <c r="B4" s="1" t="s">
        <v>77</v>
      </c>
      <c r="C4" s="57"/>
      <c r="D4" s="1" t="s">
        <v>78</v>
      </c>
      <c r="E4" s="58"/>
      <c r="F4" s="51"/>
      <c r="G4" s="56"/>
      <c r="H4" s="1"/>
      <c r="I4" s="56"/>
      <c r="J4" s="56"/>
    </row>
    <row r="5" spans="1:11" ht="16.5" x14ac:dyDescent="0.25">
      <c r="A5" s="1"/>
      <c r="B5" s="1" t="s">
        <v>79</v>
      </c>
      <c r="C5" s="2" t="s">
        <v>80</v>
      </c>
      <c r="D5" s="1" t="s">
        <v>81</v>
      </c>
      <c r="E5" s="59" t="s">
        <v>82</v>
      </c>
      <c r="F5" s="51"/>
      <c r="G5" s="1"/>
      <c r="H5" s="1" t="s">
        <v>79</v>
      </c>
      <c r="I5" s="2" t="s">
        <v>80</v>
      </c>
      <c r="J5" s="1" t="s">
        <v>81</v>
      </c>
      <c r="K5" s="59" t="s">
        <v>82</v>
      </c>
    </row>
    <row r="6" spans="1:11" ht="16.5" x14ac:dyDescent="0.25">
      <c r="A6" s="1"/>
      <c r="B6" s="1" t="s">
        <v>83</v>
      </c>
      <c r="C6" s="60"/>
      <c r="D6" s="61"/>
      <c r="E6" s="62">
        <f>AVERAGE(D6:D10)</f>
        <v>0</v>
      </c>
      <c r="F6" s="51"/>
      <c r="G6" s="1"/>
      <c r="H6" s="1" t="s">
        <v>83</v>
      </c>
      <c r="I6" s="60"/>
      <c r="J6" s="61"/>
      <c r="K6" s="63">
        <f>AVERAGE(J6:J10)</f>
        <v>0</v>
      </c>
    </row>
    <row r="7" spans="1:11" ht="16.5" x14ac:dyDescent="0.25">
      <c r="A7" s="1"/>
      <c r="B7" s="1" t="s">
        <v>84</v>
      </c>
      <c r="C7" s="60"/>
      <c r="D7" s="61">
        <f>C7-C6</f>
        <v>0</v>
      </c>
      <c r="E7" s="64" t="s">
        <v>85</v>
      </c>
      <c r="F7" s="51"/>
      <c r="G7" s="1"/>
      <c r="H7" s="1" t="s">
        <v>84</v>
      </c>
      <c r="I7" s="60"/>
      <c r="J7" s="65">
        <f>I7-I6</f>
        <v>0</v>
      </c>
      <c r="K7" s="64" t="s">
        <v>85</v>
      </c>
    </row>
    <row r="8" spans="1:11" ht="16.5" x14ac:dyDescent="0.25">
      <c r="A8" s="1"/>
      <c r="B8" s="1" t="s">
        <v>86</v>
      </c>
      <c r="C8" s="60"/>
      <c r="D8" s="61">
        <f t="shared" ref="D8:D10" si="0">C8-C7</f>
        <v>0</v>
      </c>
      <c r="E8" s="66" t="str">
        <f>IFERROR(E6*1000/$H$1,"-")</f>
        <v>-</v>
      </c>
      <c r="F8" s="51"/>
      <c r="G8" s="1"/>
      <c r="H8" s="1" t="s">
        <v>86</v>
      </c>
      <c r="I8" s="60"/>
      <c r="J8" s="65">
        <f t="shared" ref="J8:J10" si="1">I8-I7</f>
        <v>0</v>
      </c>
      <c r="K8" s="66" t="str">
        <f>IFERROR(K6*1000/$H$1,"-")</f>
        <v>-</v>
      </c>
    </row>
    <row r="9" spans="1:11" ht="16.5" x14ac:dyDescent="0.25">
      <c r="A9" s="1"/>
      <c r="B9" s="1" t="s">
        <v>87</v>
      </c>
      <c r="C9" s="60"/>
      <c r="D9" s="61">
        <f t="shared" si="0"/>
        <v>0</v>
      </c>
      <c r="E9" s="66"/>
      <c r="F9" s="51"/>
      <c r="G9" s="1"/>
      <c r="H9" s="1" t="s">
        <v>87</v>
      </c>
      <c r="I9" s="60"/>
      <c r="J9" s="65">
        <f t="shared" si="1"/>
        <v>0</v>
      </c>
      <c r="K9" s="66"/>
    </row>
    <row r="10" spans="1:11" ht="16.5" x14ac:dyDescent="0.25">
      <c r="A10" s="1"/>
      <c r="B10" s="1" t="s">
        <v>88</v>
      </c>
      <c r="C10" s="60"/>
      <c r="D10" s="61">
        <f t="shared" si="0"/>
        <v>0</v>
      </c>
      <c r="E10" s="67" t="s">
        <v>89</v>
      </c>
      <c r="F10" s="51"/>
      <c r="G10" s="1"/>
      <c r="H10" s="1" t="s">
        <v>88</v>
      </c>
      <c r="I10" s="60"/>
      <c r="J10" s="65">
        <f t="shared" si="1"/>
        <v>0</v>
      </c>
      <c r="K10" s="67" t="s">
        <v>89</v>
      </c>
    </row>
    <row r="11" spans="1:11" ht="16.5" x14ac:dyDescent="0.25">
      <c r="A11" s="55"/>
      <c r="B11" s="5"/>
      <c r="C11" s="5"/>
      <c r="D11" s="5"/>
      <c r="E11" s="68" t="str">
        <f>IFERROR(E8*1.001,"-")</f>
        <v>-</v>
      </c>
      <c r="F11" s="51"/>
      <c r="G11" s="55"/>
      <c r="H11" s="5"/>
      <c r="I11" s="5"/>
      <c r="J11" s="5"/>
      <c r="K11" s="68" t="str">
        <f>IFERROR(K8*1.001,"-")</f>
        <v>-</v>
      </c>
    </row>
    <row r="12" spans="1:11" ht="7.5" customHeight="1" x14ac:dyDescent="0.25">
      <c r="A12" s="55"/>
      <c r="B12" s="5"/>
      <c r="C12" s="5"/>
      <c r="D12" s="69"/>
      <c r="E12" s="70"/>
      <c r="F12" s="51"/>
      <c r="G12" s="55"/>
      <c r="H12" s="5"/>
      <c r="I12" s="5"/>
      <c r="J12" s="69"/>
      <c r="K12" s="70"/>
    </row>
    <row r="13" spans="1:11" ht="16.5" x14ac:dyDescent="0.25">
      <c r="A13" s="49" t="s">
        <v>90</v>
      </c>
      <c r="B13" s="1" t="s">
        <v>77</v>
      </c>
      <c r="C13" s="57"/>
      <c r="D13" s="1" t="s">
        <v>78</v>
      </c>
      <c r="E13" s="58"/>
      <c r="F13" s="51"/>
      <c r="G13" s="56"/>
      <c r="H13" s="56"/>
      <c r="I13" s="56"/>
      <c r="J13" s="56"/>
    </row>
    <row r="14" spans="1:11" ht="16.5" x14ac:dyDescent="0.25">
      <c r="A14" s="1"/>
      <c r="B14" s="1" t="s">
        <v>79</v>
      </c>
      <c r="C14" s="2" t="s">
        <v>80</v>
      </c>
      <c r="D14" s="1" t="s">
        <v>81</v>
      </c>
      <c r="E14" s="59" t="s">
        <v>82</v>
      </c>
      <c r="F14" s="51"/>
      <c r="G14" s="1"/>
      <c r="H14" s="1" t="s">
        <v>79</v>
      </c>
      <c r="I14" s="2" t="s">
        <v>80</v>
      </c>
      <c r="J14" s="1" t="s">
        <v>81</v>
      </c>
      <c r="K14" s="59" t="s">
        <v>82</v>
      </c>
    </row>
    <row r="15" spans="1:11" ht="16.5" x14ac:dyDescent="0.25">
      <c r="A15" s="1"/>
      <c r="B15" s="1" t="s">
        <v>83</v>
      </c>
      <c r="C15" s="60"/>
      <c r="D15" s="61"/>
      <c r="E15" s="62">
        <f>AVERAGE(D15:D19)</f>
        <v>0</v>
      </c>
      <c r="F15" s="51"/>
      <c r="G15" s="1"/>
      <c r="H15" s="1" t="s">
        <v>83</v>
      </c>
      <c r="I15" s="60"/>
      <c r="J15" s="61"/>
      <c r="K15" s="62">
        <f>AVERAGE(J15:J19)</f>
        <v>0</v>
      </c>
    </row>
    <row r="16" spans="1:11" ht="16.5" x14ac:dyDescent="0.25">
      <c r="A16" s="1"/>
      <c r="B16" s="1" t="s">
        <v>84</v>
      </c>
      <c r="C16" s="60"/>
      <c r="D16" s="61">
        <f>C16-C15</f>
        <v>0</v>
      </c>
      <c r="E16" s="64" t="s">
        <v>91</v>
      </c>
      <c r="F16" s="51"/>
      <c r="G16" s="1"/>
      <c r="H16" s="1" t="s">
        <v>84</v>
      </c>
      <c r="I16" s="60"/>
      <c r="J16" s="61">
        <f>I16-I15</f>
        <v>0</v>
      </c>
      <c r="K16" s="64" t="s">
        <v>91</v>
      </c>
    </row>
    <row r="17" spans="1:11" ht="16.5" x14ac:dyDescent="0.25">
      <c r="A17" s="1"/>
      <c r="B17" s="1" t="s">
        <v>86</v>
      </c>
      <c r="C17" s="60"/>
      <c r="D17" s="61">
        <f t="shared" ref="D17:D19" si="2">C17-C16</f>
        <v>0</v>
      </c>
      <c r="E17" s="66" t="str">
        <f>IFERROR(E15*1000/$H$1,"-")</f>
        <v>-</v>
      </c>
      <c r="F17" s="51"/>
      <c r="G17" s="1"/>
      <c r="H17" s="1" t="s">
        <v>86</v>
      </c>
      <c r="I17" s="60"/>
      <c r="J17" s="61">
        <f t="shared" ref="J17:J19" si="3">I17-I16</f>
        <v>0</v>
      </c>
      <c r="K17" s="66" t="str">
        <f>IFERROR(K15*1000/$H$1,"-")</f>
        <v>-</v>
      </c>
    </row>
    <row r="18" spans="1:11" ht="16.5" x14ac:dyDescent="0.25">
      <c r="A18" s="1"/>
      <c r="B18" s="1" t="s">
        <v>87</v>
      </c>
      <c r="C18" s="60"/>
      <c r="D18" s="61">
        <f t="shared" si="2"/>
        <v>0</v>
      </c>
      <c r="E18" s="66"/>
      <c r="F18" s="51"/>
      <c r="G18" s="1"/>
      <c r="H18" s="1" t="s">
        <v>87</v>
      </c>
      <c r="I18" s="60"/>
      <c r="J18" s="61">
        <f t="shared" si="3"/>
        <v>0</v>
      </c>
      <c r="K18" s="66"/>
    </row>
    <row r="19" spans="1:11" ht="16.5" x14ac:dyDescent="0.25">
      <c r="A19" s="1"/>
      <c r="B19" s="1" t="s">
        <v>88</v>
      </c>
      <c r="C19" s="60"/>
      <c r="D19" s="61">
        <f t="shared" si="2"/>
        <v>0</v>
      </c>
      <c r="E19" s="67" t="s">
        <v>92</v>
      </c>
      <c r="F19" s="51"/>
      <c r="G19" s="1"/>
      <c r="H19" s="1" t="s">
        <v>88</v>
      </c>
      <c r="I19" s="60"/>
      <c r="J19" s="61">
        <f t="shared" si="3"/>
        <v>0</v>
      </c>
      <c r="K19" s="67" t="s">
        <v>92</v>
      </c>
    </row>
    <row r="20" spans="1:11" ht="16.5" x14ac:dyDescent="0.25">
      <c r="A20" s="55"/>
      <c r="B20" s="5"/>
      <c r="C20" s="5"/>
      <c r="D20" s="5"/>
      <c r="E20" s="68" t="str">
        <f>IFERROR(E17*1.001,"-")</f>
        <v>-</v>
      </c>
      <c r="F20" s="51"/>
      <c r="G20" s="55"/>
      <c r="H20" s="5"/>
      <c r="I20" s="5"/>
      <c r="J20" s="5"/>
      <c r="K20" s="68" t="str">
        <f>IFERROR(K17*1.001,"-")</f>
        <v>-</v>
      </c>
    </row>
    <row r="21" spans="1:11" ht="7.5" customHeight="1" x14ac:dyDescent="0.25">
      <c r="A21" s="55"/>
      <c r="B21" s="5"/>
      <c r="C21" s="5"/>
      <c r="D21" s="69"/>
      <c r="E21" s="70"/>
      <c r="F21" s="51"/>
      <c r="G21" s="55"/>
      <c r="H21" s="5"/>
      <c r="I21" s="5"/>
      <c r="J21" s="69"/>
      <c r="K21" s="70"/>
    </row>
    <row r="22" spans="1:11" ht="16.5" x14ac:dyDescent="0.25">
      <c r="A22" s="5" t="str">
        <f>IF(E22="M","Tageskonstante = Mittelwert aus AK+EK",IF(E22="H","Tageskonstante = Höhere Konstante",IF(E22="N","Tageskonstante = Niedrigere Konstante")))</f>
        <v>Tageskonstante = Mittelwert aus AK+EK</v>
      </c>
      <c r="B22" s="5"/>
      <c r="C22" s="5"/>
      <c r="D22" s="5"/>
      <c r="E22" s="71" t="s">
        <v>93</v>
      </c>
      <c r="F22" s="51"/>
      <c r="G22" s="5" t="str">
        <f>IF(K22="M","Tageskonstante = Mittelwert aus AK+EK",IF(K22="H","Tageskonstante = Höhere Konstante",IF(K22="N","Tageskonstante = Niedrigere Konstante")))</f>
        <v>Tageskonstante = Mittelwert aus AK+EK</v>
      </c>
      <c r="H22" s="5"/>
      <c r="I22" s="5"/>
      <c r="J22" s="5"/>
      <c r="K22" s="71" t="s">
        <v>93</v>
      </c>
    </row>
    <row r="23" spans="1:11" s="75" customFormat="1" ht="13.5" x14ac:dyDescent="0.25">
      <c r="A23" s="72" t="s">
        <v>94</v>
      </c>
      <c r="B23" s="73"/>
      <c r="C23" s="73"/>
      <c r="D23" s="73"/>
      <c r="E23" s="70" t="e">
        <f>1001/E25*100</f>
        <v>#VALUE!</v>
      </c>
      <c r="F23" s="74"/>
      <c r="G23" s="72" t="s">
        <v>94</v>
      </c>
      <c r="H23" s="73"/>
      <c r="I23" s="73"/>
      <c r="J23" s="73"/>
      <c r="K23" s="70" t="e">
        <f>1001/K25*100</f>
        <v>#VALUE!</v>
      </c>
    </row>
    <row r="24" spans="1:11" s="79" customFormat="1" ht="12.75" x14ac:dyDescent="0.25">
      <c r="A24" s="76" t="s">
        <v>95</v>
      </c>
      <c r="B24" s="76"/>
      <c r="C24" s="2"/>
      <c r="D24" s="2"/>
      <c r="E24" s="77" t="e">
        <f>IF(E22="M",ROUND((E8+E17)/2,1),IF(E22="H",ROUND(MAX(E8,E17),1),IF(E22="N",ROUND(MIN(E8,E17),1))))</f>
        <v>#VALUE!</v>
      </c>
      <c r="F24" s="78"/>
      <c r="G24" s="76" t="s">
        <v>95</v>
      </c>
      <c r="H24" s="76"/>
      <c r="I24" s="2"/>
      <c r="J24" s="2"/>
      <c r="K24" s="77" t="e">
        <f>IF(K22="M",ROUND((K8+K17)/2,1),IF(K22="H",ROUND(MAX(K8,K17),1),IF(K22="N",ROUND(MIN(K8,K17),1))))</f>
        <v>#VALUE!</v>
      </c>
    </row>
    <row r="25" spans="1:11" ht="16.5" x14ac:dyDescent="0.25">
      <c r="A25" s="80" t="s">
        <v>96</v>
      </c>
      <c r="B25" s="80"/>
      <c r="C25" s="5"/>
      <c r="D25" s="5"/>
      <c r="E25" s="81" t="e">
        <f>IF(E22="M",ROUND((E11+E20)/2,1),IF(E22="H",ROUND(MAX(E11,E20),1),IF(E22="N",ROUND(MIN(E11,E20),1))))</f>
        <v>#VALUE!</v>
      </c>
      <c r="F25" s="51"/>
      <c r="G25" s="80" t="s">
        <v>97</v>
      </c>
      <c r="H25" s="80"/>
      <c r="I25" s="5"/>
      <c r="J25" s="5"/>
      <c r="K25" s="81" t="e">
        <f>IF(K22="M",ROUND((K11+K20)/2,1),IF(K22="H",ROUND(MAX(K11,K20),1),IF(K22="N",ROUND(MIN(K11,K20),1))))</f>
        <v>#VALUE!</v>
      </c>
    </row>
    <row r="26" spans="1:11" ht="16.5" x14ac:dyDescent="0.25">
      <c r="A26" s="55"/>
      <c r="B26" s="5"/>
      <c r="C26" s="5"/>
      <c r="D26" s="5"/>
      <c r="E26" s="51"/>
      <c r="F26" s="51"/>
      <c r="G26" s="55"/>
      <c r="H26" s="5"/>
      <c r="I26" s="5"/>
      <c r="J26" s="5"/>
      <c r="K26" s="51"/>
    </row>
    <row r="27" spans="1:11" ht="16.5" x14ac:dyDescent="0.25">
      <c r="A27" s="55"/>
      <c r="B27" s="5"/>
      <c r="C27" s="5"/>
      <c r="D27" s="5"/>
      <c r="E27" s="51"/>
      <c r="F27" s="51"/>
      <c r="G27" s="55"/>
      <c r="H27" s="5"/>
      <c r="I27" s="5"/>
      <c r="J27" s="5"/>
      <c r="K27" s="51"/>
    </row>
    <row r="28" spans="1:11" ht="16.5" x14ac:dyDescent="0.25">
      <c r="A28" s="55"/>
      <c r="B28" s="5"/>
      <c r="C28" s="5"/>
      <c r="D28" s="5"/>
      <c r="E28" s="51"/>
      <c r="F28" s="51"/>
      <c r="G28" s="55"/>
      <c r="H28" s="5"/>
      <c r="I28" s="5"/>
      <c r="J28" s="5"/>
      <c r="K28" s="51"/>
    </row>
    <row r="29" spans="1:11" ht="16.5" x14ac:dyDescent="0.25">
      <c r="A29" s="55"/>
      <c r="B29" s="5"/>
      <c r="C29" s="5"/>
      <c r="D29" s="5"/>
      <c r="E29" s="51"/>
      <c r="F29" s="51"/>
      <c r="G29" s="55"/>
      <c r="H29" s="5"/>
      <c r="I29" s="5"/>
      <c r="J29" s="5"/>
      <c r="K29" s="51"/>
    </row>
    <row r="30" spans="1:11" ht="16.5" x14ac:dyDescent="0.25">
      <c r="A30" s="55"/>
      <c r="B30" s="5"/>
      <c r="C30" s="5"/>
      <c r="D30" s="5"/>
      <c r="E30" s="51"/>
      <c r="F30" s="51"/>
      <c r="G30" s="55"/>
      <c r="H30" s="5"/>
      <c r="I30" s="5"/>
      <c r="J30" s="5"/>
      <c r="K30" s="51"/>
    </row>
    <row r="31" spans="1:11" ht="16.5" x14ac:dyDescent="0.25">
      <c r="A31" s="55"/>
      <c r="B31" s="5"/>
      <c r="C31" s="5"/>
      <c r="D31" s="5"/>
      <c r="E31" s="51"/>
      <c r="F31" s="51"/>
      <c r="G31" s="55"/>
      <c r="H31" s="5"/>
      <c r="I31" s="5"/>
      <c r="J31" s="5"/>
      <c r="K31" s="51"/>
    </row>
    <row r="32" spans="1:11" ht="16.5" x14ac:dyDescent="0.25">
      <c r="A32" s="55"/>
      <c r="B32" s="5"/>
      <c r="C32" s="5"/>
      <c r="D32" s="5"/>
      <c r="E32" s="82"/>
      <c r="F32" s="51"/>
      <c r="G32" s="55"/>
      <c r="H32" s="5"/>
      <c r="I32" s="5"/>
      <c r="J32" s="5"/>
      <c r="K32" s="82"/>
    </row>
    <row r="33" spans="1:11" ht="16.5" x14ac:dyDescent="0.25">
      <c r="A33" s="55"/>
      <c r="B33" s="5"/>
      <c r="C33" s="5"/>
      <c r="D33" s="5"/>
      <c r="E33" s="51"/>
      <c r="F33" s="51"/>
      <c r="G33" s="55"/>
      <c r="H33" s="5"/>
      <c r="I33" s="5"/>
      <c r="J33" s="5"/>
      <c r="K33" s="51"/>
    </row>
    <row r="34" spans="1:11" ht="16.5" x14ac:dyDescent="0.25">
      <c r="A34" s="55"/>
      <c r="B34" s="5"/>
      <c r="C34" s="5"/>
      <c r="D34" s="5"/>
      <c r="E34" s="51"/>
      <c r="F34" s="51"/>
      <c r="G34" s="55"/>
      <c r="H34" s="5"/>
      <c r="I34" s="5"/>
      <c r="J34" s="5"/>
      <c r="K34" s="51"/>
    </row>
  </sheetData>
  <sheetProtection sheet="1" selectLockedCells="1"/>
  <mergeCells count="3">
    <mergeCell ref="B1:C1"/>
    <mergeCell ref="A2:D2"/>
    <mergeCell ref="G2:J2"/>
  </mergeCells>
  <conditionalFormatting sqref="E1:E2">
    <cfRule type="containsErrors" dxfId="12" priority="7">
      <formula>ISERROR(E1)</formula>
    </cfRule>
  </conditionalFormatting>
  <conditionalFormatting sqref="E8:E9">
    <cfRule type="containsErrors" dxfId="11" priority="10">
      <formula>ISERROR(E8)</formula>
    </cfRule>
  </conditionalFormatting>
  <conditionalFormatting sqref="E11:E12">
    <cfRule type="containsErrors" dxfId="10" priority="1">
      <formula>ISERROR(E11)</formula>
    </cfRule>
  </conditionalFormatting>
  <conditionalFormatting sqref="E17:E18">
    <cfRule type="containsErrors" dxfId="9" priority="11">
      <formula>ISERROR(E17)</formula>
    </cfRule>
  </conditionalFormatting>
  <conditionalFormatting sqref="E20:E21">
    <cfRule type="containsErrors" dxfId="8" priority="4">
      <formula>ISERROR(E20)</formula>
    </cfRule>
  </conditionalFormatting>
  <conditionalFormatting sqref="E23:E25">
    <cfRule type="containsErrors" dxfId="7" priority="5">
      <formula>ISERROR(E23)</formula>
    </cfRule>
  </conditionalFormatting>
  <conditionalFormatting sqref="K2">
    <cfRule type="containsErrors" dxfId="6" priority="8">
      <formula>ISERROR(K2)</formula>
    </cfRule>
  </conditionalFormatting>
  <conditionalFormatting sqref="K8:K9">
    <cfRule type="containsErrors" dxfId="5" priority="9">
      <formula>ISERROR(K8)</formula>
    </cfRule>
  </conditionalFormatting>
  <conditionalFormatting sqref="K11:K12">
    <cfRule type="containsErrors" dxfId="4" priority="2">
      <formula>ISERROR(K11)</formula>
    </cfRule>
  </conditionalFormatting>
  <conditionalFormatting sqref="K17:K18">
    <cfRule type="containsErrors" dxfId="3" priority="12">
      <formula>ISERROR(K17)</formula>
    </cfRule>
  </conditionalFormatting>
  <conditionalFormatting sqref="K20:K21">
    <cfRule type="containsErrors" dxfId="2" priority="3">
      <formula>ISERROR(K20)</formula>
    </cfRule>
  </conditionalFormatting>
  <conditionalFormatting sqref="K23:K25">
    <cfRule type="containsErrors" dxfId="1" priority="6">
      <formula>ISERROR(K23)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portrait" horizontalDpi="300" verticalDpi="300" r:id="rId1"/>
  <headerFooter>
    <oddHeader>&amp;CAPP-Kalibrierung mit und ohne Präventivfaktor_23.4</oddHeader>
    <oddFooter>&amp;L&amp;F&amp;C&amp;A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ED061-AB9E-4FEE-80C1-0D5DEC664CF2}">
  <sheetPr>
    <pageSetUpPr fitToPage="1"/>
  </sheetPr>
  <dimension ref="A1:F55"/>
  <sheetViews>
    <sheetView zoomScaleNormal="100" workbookViewId="0">
      <selection activeCell="I18" sqref="I18"/>
    </sheetView>
  </sheetViews>
  <sheetFormatPr baseColWidth="10" defaultColWidth="11.42578125" defaultRowHeight="16.5" x14ac:dyDescent="0.25"/>
  <cols>
    <col min="1" max="1" width="11.42578125" style="55"/>
    <col min="2" max="2" width="9.5703125" style="51" customWidth="1"/>
    <col min="3" max="3" width="11.85546875" style="51" customWidth="1"/>
    <col min="4" max="4" width="19.140625" style="55" customWidth="1"/>
    <col min="5" max="5" width="10.28515625" style="86" bestFit="1" customWidth="1"/>
    <col min="6" max="16384" width="11.42578125" style="51"/>
  </cols>
  <sheetData>
    <row r="1" spans="1:5" x14ac:dyDescent="0.25">
      <c r="A1" s="80" t="s">
        <v>98</v>
      </c>
      <c r="C1" s="84"/>
      <c r="D1" s="85" t="s">
        <v>99</v>
      </c>
    </row>
    <row r="2" spans="1:5" ht="15" customHeight="1" x14ac:dyDescent="0.25">
      <c r="A2" s="87" t="s">
        <v>100</v>
      </c>
      <c r="C2" s="88" t="e">
        <f>1001/C1*100</f>
        <v>#DIV/0!</v>
      </c>
      <c r="D2" s="76" t="s">
        <v>101</v>
      </c>
    </row>
    <row r="3" spans="1:5" ht="15" customHeight="1" x14ac:dyDescent="0.25">
      <c r="A3" s="87"/>
      <c r="C3" s="88"/>
      <c r="D3" s="76" t="s">
        <v>102</v>
      </c>
    </row>
    <row r="4" spans="1:5" x14ac:dyDescent="0.25">
      <c r="A4" s="80" t="s">
        <v>103</v>
      </c>
      <c r="B4" s="59" t="s">
        <v>104</v>
      </c>
      <c r="C4" s="89">
        <v>10</v>
      </c>
      <c r="D4" s="90">
        <v>1.5</v>
      </c>
    </row>
    <row r="5" spans="1:5" x14ac:dyDescent="0.25">
      <c r="A5" s="80"/>
      <c r="B5" s="59" t="s">
        <v>105</v>
      </c>
      <c r="C5" s="91">
        <f>C4*C1</f>
        <v>0</v>
      </c>
      <c r="D5" s="92">
        <f>C1*0.999*D4/1000</f>
        <v>0</v>
      </c>
    </row>
    <row r="6" spans="1:5" ht="6.75" customHeight="1" x14ac:dyDescent="0.25"/>
    <row r="7" spans="1:5" x14ac:dyDescent="0.25">
      <c r="A7" s="85" t="s">
        <v>83</v>
      </c>
      <c r="B7" s="93">
        <v>0</v>
      </c>
      <c r="C7" s="94"/>
      <c r="D7" s="86" t="s">
        <v>106</v>
      </c>
      <c r="E7" s="86" t="s">
        <v>107</v>
      </c>
    </row>
    <row r="8" spans="1:5" x14ac:dyDescent="0.25">
      <c r="A8" s="49">
        <v>0.5</v>
      </c>
      <c r="B8" s="93">
        <f t="shared" ref="B8:B55" si="0">IF($C$4&gt;=A8,A8,0)</f>
        <v>0.5</v>
      </c>
      <c r="C8" s="95">
        <f t="shared" ref="C8:C55" si="1">$C$7+(B8*$C$1)</f>
        <v>0</v>
      </c>
      <c r="D8" s="96">
        <f>C8-($D$5*0.5)</f>
        <v>0</v>
      </c>
      <c r="E8" s="97">
        <f>A8*2</f>
        <v>1</v>
      </c>
    </row>
    <row r="9" spans="1:5" x14ac:dyDescent="0.25">
      <c r="A9" s="55">
        <v>1</v>
      </c>
      <c r="B9" s="93">
        <f t="shared" si="0"/>
        <v>1</v>
      </c>
      <c r="C9" s="95">
        <f t="shared" si="1"/>
        <v>0</v>
      </c>
      <c r="D9" s="98"/>
    </row>
    <row r="10" spans="1:5" x14ac:dyDescent="0.25">
      <c r="A10" s="55">
        <v>2</v>
      </c>
      <c r="B10" s="93">
        <f t="shared" si="0"/>
        <v>2</v>
      </c>
      <c r="C10" s="95">
        <f t="shared" si="1"/>
        <v>0</v>
      </c>
      <c r="D10" s="98"/>
    </row>
    <row r="11" spans="1:5" x14ac:dyDescent="0.25">
      <c r="A11" s="49">
        <v>2.5</v>
      </c>
      <c r="B11" s="93">
        <f t="shared" si="0"/>
        <v>2.5</v>
      </c>
      <c r="C11" s="95">
        <f t="shared" si="1"/>
        <v>0</v>
      </c>
      <c r="D11" s="96">
        <f>C11-($D$5*0.5)</f>
        <v>0</v>
      </c>
      <c r="E11" s="97">
        <f>A11*2</f>
        <v>5</v>
      </c>
    </row>
    <row r="12" spans="1:5" x14ac:dyDescent="0.25">
      <c r="A12" s="55">
        <v>3</v>
      </c>
      <c r="B12" s="93">
        <f t="shared" si="0"/>
        <v>3</v>
      </c>
      <c r="C12" s="95">
        <f t="shared" si="1"/>
        <v>0</v>
      </c>
      <c r="D12" s="98"/>
    </row>
    <row r="13" spans="1:5" x14ac:dyDescent="0.25">
      <c r="A13" s="55">
        <v>4</v>
      </c>
      <c r="B13" s="93">
        <f t="shared" si="0"/>
        <v>4</v>
      </c>
      <c r="C13" s="95">
        <f t="shared" si="1"/>
        <v>0</v>
      </c>
      <c r="D13" s="98"/>
    </row>
    <row r="14" spans="1:5" x14ac:dyDescent="0.25">
      <c r="A14" s="49">
        <v>5</v>
      </c>
      <c r="B14" s="93">
        <f t="shared" si="0"/>
        <v>5</v>
      </c>
      <c r="C14" s="95">
        <f t="shared" si="1"/>
        <v>0</v>
      </c>
      <c r="D14" s="96">
        <f>C14-($D$5*0.5)</f>
        <v>0</v>
      </c>
      <c r="E14" s="97">
        <f>A14*2</f>
        <v>10</v>
      </c>
    </row>
    <row r="15" spans="1:5" x14ac:dyDescent="0.25">
      <c r="A15" s="55">
        <v>6</v>
      </c>
      <c r="B15" s="93">
        <f t="shared" si="0"/>
        <v>6</v>
      </c>
      <c r="C15" s="95">
        <f t="shared" si="1"/>
        <v>0</v>
      </c>
      <c r="D15" s="98"/>
      <c r="E15" s="97"/>
    </row>
    <row r="16" spans="1:5" x14ac:dyDescent="0.25">
      <c r="A16" s="55">
        <v>7</v>
      </c>
      <c r="B16" s="93">
        <f t="shared" si="0"/>
        <v>7</v>
      </c>
      <c r="C16" s="95">
        <f t="shared" si="1"/>
        <v>0</v>
      </c>
      <c r="D16" s="98"/>
    </row>
    <row r="17" spans="1:6" x14ac:dyDescent="0.25">
      <c r="A17" s="49">
        <v>7.5</v>
      </c>
      <c r="B17" s="93">
        <f t="shared" si="0"/>
        <v>7.5</v>
      </c>
      <c r="C17" s="95">
        <f t="shared" si="1"/>
        <v>0</v>
      </c>
      <c r="D17" s="96">
        <f>C17-($D$5*0.5)</f>
        <v>0</v>
      </c>
      <c r="E17" s="97">
        <f>A17*2</f>
        <v>15</v>
      </c>
      <c r="F17" s="99"/>
    </row>
    <row r="18" spans="1:6" x14ac:dyDescent="0.25">
      <c r="A18" s="55">
        <v>8</v>
      </c>
      <c r="B18" s="93">
        <f t="shared" si="0"/>
        <v>8</v>
      </c>
      <c r="C18" s="95">
        <f t="shared" si="1"/>
        <v>0</v>
      </c>
      <c r="D18" s="98"/>
    </row>
    <row r="19" spans="1:6" x14ac:dyDescent="0.25">
      <c r="A19" s="55">
        <v>9</v>
      </c>
      <c r="B19" s="93">
        <f t="shared" si="0"/>
        <v>9</v>
      </c>
      <c r="C19" s="95">
        <f t="shared" si="1"/>
        <v>0</v>
      </c>
      <c r="D19" s="98"/>
    </row>
    <row r="20" spans="1:6" x14ac:dyDescent="0.25">
      <c r="A20" s="55">
        <v>10</v>
      </c>
      <c r="B20" s="93">
        <f t="shared" si="0"/>
        <v>10</v>
      </c>
      <c r="C20" s="95">
        <f t="shared" si="1"/>
        <v>0</v>
      </c>
      <c r="D20" s="98"/>
    </row>
    <row r="21" spans="1:6" x14ac:dyDescent="0.25">
      <c r="A21" s="49">
        <f>A33/2</f>
        <v>10.54875</v>
      </c>
      <c r="B21" s="93">
        <f t="shared" si="0"/>
        <v>0</v>
      </c>
      <c r="C21" s="95">
        <f t="shared" si="1"/>
        <v>0</v>
      </c>
      <c r="D21" s="96">
        <f>C21-($D$5*0.5)</f>
        <v>0</v>
      </c>
      <c r="E21" s="100">
        <f>A21*2</f>
        <v>21.0975</v>
      </c>
    </row>
    <row r="22" spans="1:6" x14ac:dyDescent="0.25">
      <c r="A22" s="55">
        <v>11</v>
      </c>
      <c r="B22" s="93">
        <f t="shared" si="0"/>
        <v>0</v>
      </c>
      <c r="C22" s="95">
        <f t="shared" si="1"/>
        <v>0</v>
      </c>
    </row>
    <row r="23" spans="1:6" x14ac:dyDescent="0.25">
      <c r="A23" s="55">
        <v>12</v>
      </c>
      <c r="B23" s="93">
        <f t="shared" si="0"/>
        <v>0</v>
      </c>
      <c r="C23" s="95">
        <f t="shared" si="1"/>
        <v>0</v>
      </c>
    </row>
    <row r="24" spans="1:6" x14ac:dyDescent="0.25">
      <c r="A24" s="55">
        <v>13</v>
      </c>
      <c r="B24" s="93">
        <f t="shared" si="0"/>
        <v>0</v>
      </c>
      <c r="C24" s="95">
        <f t="shared" si="1"/>
        <v>0</v>
      </c>
    </row>
    <row r="25" spans="1:6" x14ac:dyDescent="0.25">
      <c r="A25" s="55">
        <v>14</v>
      </c>
      <c r="B25" s="93">
        <f t="shared" si="0"/>
        <v>0</v>
      </c>
      <c r="C25" s="95">
        <f t="shared" si="1"/>
        <v>0</v>
      </c>
    </row>
    <row r="26" spans="1:6" x14ac:dyDescent="0.25">
      <c r="A26" s="55">
        <v>15</v>
      </c>
      <c r="B26" s="93">
        <f t="shared" si="0"/>
        <v>0</v>
      </c>
      <c r="C26" s="95">
        <f t="shared" si="1"/>
        <v>0</v>
      </c>
    </row>
    <row r="27" spans="1:6" x14ac:dyDescent="0.25">
      <c r="A27" s="55">
        <v>16</v>
      </c>
      <c r="B27" s="93">
        <f t="shared" si="0"/>
        <v>0</v>
      </c>
      <c r="C27" s="95">
        <f t="shared" si="1"/>
        <v>0</v>
      </c>
    </row>
    <row r="28" spans="1:6" x14ac:dyDescent="0.25">
      <c r="A28" s="55">
        <v>17</v>
      </c>
      <c r="B28" s="93">
        <f t="shared" si="0"/>
        <v>0</v>
      </c>
      <c r="C28" s="95">
        <f t="shared" si="1"/>
        <v>0</v>
      </c>
    </row>
    <row r="29" spans="1:6" x14ac:dyDescent="0.25">
      <c r="A29" s="55">
        <v>18</v>
      </c>
      <c r="B29" s="93">
        <f t="shared" si="0"/>
        <v>0</v>
      </c>
      <c r="C29" s="95">
        <f t="shared" si="1"/>
        <v>0</v>
      </c>
    </row>
    <row r="30" spans="1:6" x14ac:dyDescent="0.25">
      <c r="A30" s="55">
        <v>19</v>
      </c>
      <c r="B30" s="93">
        <f t="shared" si="0"/>
        <v>0</v>
      </c>
      <c r="C30" s="95">
        <f t="shared" si="1"/>
        <v>0</v>
      </c>
    </row>
    <row r="31" spans="1:6" x14ac:dyDescent="0.25">
      <c r="A31" s="55">
        <v>20</v>
      </c>
      <c r="B31" s="93">
        <f t="shared" si="0"/>
        <v>0</v>
      </c>
      <c r="C31" s="95">
        <f t="shared" si="1"/>
        <v>0</v>
      </c>
    </row>
    <row r="32" spans="1:6" x14ac:dyDescent="0.25">
      <c r="A32" s="55">
        <v>21</v>
      </c>
      <c r="B32" s="93">
        <f t="shared" si="0"/>
        <v>0</v>
      </c>
      <c r="C32" s="95">
        <f t="shared" si="1"/>
        <v>0</v>
      </c>
    </row>
    <row r="33" spans="1:5" x14ac:dyDescent="0.25">
      <c r="A33" s="101">
        <v>21.0975</v>
      </c>
      <c r="B33" s="93">
        <f t="shared" si="0"/>
        <v>0</v>
      </c>
      <c r="C33" s="95">
        <f t="shared" si="1"/>
        <v>0</v>
      </c>
      <c r="D33" s="96">
        <f>C33-($D$5*0.5)</f>
        <v>0</v>
      </c>
      <c r="E33" s="100">
        <f>A33*2</f>
        <v>42.195</v>
      </c>
    </row>
    <row r="34" spans="1:5" x14ac:dyDescent="0.25">
      <c r="A34" s="55">
        <v>22</v>
      </c>
      <c r="B34" s="93">
        <f t="shared" si="0"/>
        <v>0</v>
      </c>
      <c r="C34" s="95">
        <f t="shared" si="1"/>
        <v>0</v>
      </c>
    </row>
    <row r="35" spans="1:5" x14ac:dyDescent="0.25">
      <c r="A35" s="55">
        <v>23</v>
      </c>
      <c r="B35" s="93">
        <f t="shared" si="0"/>
        <v>0</v>
      </c>
      <c r="C35" s="95">
        <f t="shared" si="1"/>
        <v>0</v>
      </c>
    </row>
    <row r="36" spans="1:5" x14ac:dyDescent="0.25">
      <c r="A36" s="55">
        <v>24</v>
      </c>
      <c r="B36" s="93">
        <f t="shared" si="0"/>
        <v>0</v>
      </c>
      <c r="C36" s="95">
        <f t="shared" si="1"/>
        <v>0</v>
      </c>
    </row>
    <row r="37" spans="1:5" x14ac:dyDescent="0.25">
      <c r="A37" s="55">
        <v>25</v>
      </c>
      <c r="B37" s="93">
        <f t="shared" si="0"/>
        <v>0</v>
      </c>
      <c r="C37" s="95">
        <f t="shared" si="1"/>
        <v>0</v>
      </c>
    </row>
    <row r="38" spans="1:5" x14ac:dyDescent="0.25">
      <c r="A38" s="55">
        <v>26</v>
      </c>
      <c r="B38" s="93">
        <f t="shared" si="0"/>
        <v>0</v>
      </c>
      <c r="C38" s="95">
        <f t="shared" si="1"/>
        <v>0</v>
      </c>
    </row>
    <row r="39" spans="1:5" x14ac:dyDescent="0.25">
      <c r="A39" s="55">
        <v>27</v>
      </c>
      <c r="B39" s="93">
        <f t="shared" si="0"/>
        <v>0</v>
      </c>
      <c r="C39" s="95">
        <f t="shared" si="1"/>
        <v>0</v>
      </c>
    </row>
    <row r="40" spans="1:5" x14ac:dyDescent="0.25">
      <c r="A40" s="55">
        <v>28</v>
      </c>
      <c r="B40" s="93">
        <f t="shared" si="0"/>
        <v>0</v>
      </c>
      <c r="C40" s="95">
        <f t="shared" si="1"/>
        <v>0</v>
      </c>
    </row>
    <row r="41" spans="1:5" x14ac:dyDescent="0.25">
      <c r="A41" s="55">
        <v>29</v>
      </c>
      <c r="B41" s="93">
        <f t="shared" si="0"/>
        <v>0</v>
      </c>
      <c r="C41" s="95">
        <f t="shared" si="1"/>
        <v>0</v>
      </c>
    </row>
    <row r="42" spans="1:5" x14ac:dyDescent="0.25">
      <c r="A42" s="55">
        <v>30</v>
      </c>
      <c r="B42" s="93">
        <f t="shared" si="0"/>
        <v>0</v>
      </c>
      <c r="C42" s="95">
        <f t="shared" si="1"/>
        <v>0</v>
      </c>
    </row>
    <row r="43" spans="1:5" x14ac:dyDescent="0.25">
      <c r="A43" s="55">
        <v>31</v>
      </c>
      <c r="B43" s="93">
        <f t="shared" si="0"/>
        <v>0</v>
      </c>
      <c r="C43" s="95">
        <f t="shared" si="1"/>
        <v>0</v>
      </c>
    </row>
    <row r="44" spans="1:5" x14ac:dyDescent="0.25">
      <c r="A44" s="55">
        <v>32</v>
      </c>
      <c r="B44" s="93">
        <f t="shared" si="0"/>
        <v>0</v>
      </c>
      <c r="C44" s="95">
        <f t="shared" si="1"/>
        <v>0</v>
      </c>
    </row>
    <row r="45" spans="1:5" x14ac:dyDescent="0.25">
      <c r="A45" s="55">
        <v>33</v>
      </c>
      <c r="B45" s="93">
        <f t="shared" si="0"/>
        <v>0</v>
      </c>
      <c r="C45" s="95">
        <f t="shared" si="1"/>
        <v>0</v>
      </c>
    </row>
    <row r="46" spans="1:5" x14ac:dyDescent="0.25">
      <c r="A46" s="55">
        <v>34</v>
      </c>
      <c r="B46" s="93">
        <f t="shared" si="0"/>
        <v>0</v>
      </c>
      <c r="C46" s="95">
        <f t="shared" si="1"/>
        <v>0</v>
      </c>
    </row>
    <row r="47" spans="1:5" x14ac:dyDescent="0.25">
      <c r="A47" s="55">
        <v>35</v>
      </c>
      <c r="B47" s="93">
        <f t="shared" si="0"/>
        <v>0</v>
      </c>
      <c r="C47" s="95">
        <f t="shared" si="1"/>
        <v>0</v>
      </c>
    </row>
    <row r="48" spans="1:5" x14ac:dyDescent="0.25">
      <c r="A48" s="55">
        <v>36</v>
      </c>
      <c r="B48" s="93">
        <f t="shared" si="0"/>
        <v>0</v>
      </c>
      <c r="C48" s="95">
        <f t="shared" si="1"/>
        <v>0</v>
      </c>
    </row>
    <row r="49" spans="1:3" x14ac:dyDescent="0.25">
      <c r="A49" s="55">
        <v>37</v>
      </c>
      <c r="B49" s="93">
        <f t="shared" si="0"/>
        <v>0</v>
      </c>
      <c r="C49" s="95">
        <f t="shared" si="1"/>
        <v>0</v>
      </c>
    </row>
    <row r="50" spans="1:3" x14ac:dyDescent="0.25">
      <c r="A50" s="55">
        <v>38</v>
      </c>
      <c r="B50" s="93">
        <f t="shared" si="0"/>
        <v>0</v>
      </c>
      <c r="C50" s="95">
        <f t="shared" si="1"/>
        <v>0</v>
      </c>
    </row>
    <row r="51" spans="1:3" x14ac:dyDescent="0.25">
      <c r="A51" s="55">
        <v>39</v>
      </c>
      <c r="B51" s="93">
        <f t="shared" si="0"/>
        <v>0</v>
      </c>
      <c r="C51" s="95">
        <f t="shared" si="1"/>
        <v>0</v>
      </c>
    </row>
    <row r="52" spans="1:3" x14ac:dyDescent="0.25">
      <c r="A52" s="55">
        <v>40</v>
      </c>
      <c r="B52" s="93">
        <f t="shared" si="0"/>
        <v>0</v>
      </c>
      <c r="C52" s="95">
        <f t="shared" si="1"/>
        <v>0</v>
      </c>
    </row>
    <row r="53" spans="1:3" x14ac:dyDescent="0.25">
      <c r="A53" s="55">
        <v>41</v>
      </c>
      <c r="B53" s="93">
        <f t="shared" si="0"/>
        <v>0</v>
      </c>
      <c r="C53" s="95">
        <f t="shared" si="1"/>
        <v>0</v>
      </c>
    </row>
    <row r="54" spans="1:3" x14ac:dyDescent="0.25">
      <c r="A54" s="55">
        <v>42</v>
      </c>
      <c r="B54" s="93">
        <f t="shared" si="0"/>
        <v>0</v>
      </c>
      <c r="C54" s="95">
        <f t="shared" si="1"/>
        <v>0</v>
      </c>
    </row>
    <row r="55" spans="1:3" x14ac:dyDescent="0.25">
      <c r="A55" s="102">
        <v>42.195</v>
      </c>
      <c r="B55" s="93">
        <f t="shared" si="0"/>
        <v>0</v>
      </c>
      <c r="C55" s="95">
        <f t="shared" si="1"/>
        <v>0</v>
      </c>
    </row>
  </sheetData>
  <sheetProtection sheet="1" objects="1" scenarios="1"/>
  <conditionalFormatting sqref="C2:C3">
    <cfRule type="containsErrors" dxfId="0" priority="1">
      <formula>ISERROR(C2)</formula>
    </cfRule>
  </conditionalFormatting>
  <pageMargins left="0.70866141732283472" right="0.70866141732283472" top="0.62992125984251968" bottom="0.78740157480314965" header="0.31496062992125984" footer="0.31496062992125984"/>
  <pageSetup paperSize="9" scale="86" orientation="portrait" horizontalDpi="300" verticalDpi="300" r:id="rId1"/>
  <headerFooter>
    <oddHeader>&amp;CAPP_Sollwertberechnung für Standardstrecken_23.4</oddHeader>
    <oddFooter>&amp;L&amp;F&amp;C&amp;A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DB68F-4F5C-4A13-B285-D7A0ACBEB075}">
  <sheetPr>
    <pageSetUpPr fitToPage="1"/>
  </sheetPr>
  <dimension ref="A1:F49"/>
  <sheetViews>
    <sheetView showZeros="0" zoomScaleNormal="100" workbookViewId="0">
      <selection activeCell="B1" sqref="B1"/>
    </sheetView>
  </sheetViews>
  <sheetFormatPr baseColWidth="10" defaultColWidth="11.42578125" defaultRowHeight="12.75" x14ac:dyDescent="0.2"/>
  <cols>
    <col min="1" max="1" width="10.42578125" style="15" customWidth="1"/>
    <col min="2" max="3" width="14.5703125" style="15" customWidth="1"/>
    <col min="4" max="4" width="29" style="16" customWidth="1"/>
    <col min="5" max="5" width="43.140625" style="16" customWidth="1"/>
    <col min="6" max="16384" width="11.42578125" style="14"/>
  </cols>
  <sheetData>
    <row r="1" spans="1:6" s="12" customFormat="1" ht="13.5" thickBot="1" x14ac:dyDescent="0.25">
      <c r="A1" s="8">
        <v>1</v>
      </c>
      <c r="B1" s="9" t="s">
        <v>110</v>
      </c>
      <c r="C1" s="10"/>
      <c r="D1" s="11"/>
      <c r="E1" s="11"/>
    </row>
    <row r="2" spans="1:6" x14ac:dyDescent="0.2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3"/>
    </row>
    <row r="4" spans="1:6" x14ac:dyDescent="0.2">
      <c r="D4" s="14"/>
      <c r="E4" s="14"/>
    </row>
    <row r="5" spans="1:6" x14ac:dyDescent="0.2">
      <c r="E5" s="14"/>
    </row>
    <row r="6" spans="1:6" x14ac:dyDescent="0.2">
      <c r="F6" s="13"/>
    </row>
    <row r="7" spans="1:6" x14ac:dyDescent="0.2">
      <c r="F7" s="13"/>
    </row>
    <row r="8" spans="1:6" x14ac:dyDescent="0.2">
      <c r="F8" s="13"/>
    </row>
    <row r="9" spans="1:6" x14ac:dyDescent="0.2">
      <c r="F9" s="13"/>
    </row>
    <row r="10" spans="1:6" x14ac:dyDescent="0.2">
      <c r="D10" s="14"/>
      <c r="E10" s="14"/>
    </row>
    <row r="11" spans="1:6" x14ac:dyDescent="0.2">
      <c r="F11" s="13"/>
    </row>
    <row r="12" spans="1:6" x14ac:dyDescent="0.2">
      <c r="D12" s="14"/>
      <c r="F12" s="13"/>
    </row>
    <row r="13" spans="1:6" x14ac:dyDescent="0.2">
      <c r="D13" s="14"/>
      <c r="E13" s="14"/>
    </row>
    <row r="14" spans="1:6" x14ac:dyDescent="0.2">
      <c r="D14" s="14"/>
      <c r="E14" s="14"/>
    </row>
    <row r="15" spans="1:6" x14ac:dyDescent="0.2">
      <c r="D15" s="14"/>
      <c r="F15" s="13"/>
    </row>
    <row r="16" spans="1:6" x14ac:dyDescent="0.2">
      <c r="F16" s="13"/>
    </row>
    <row r="17" spans="4:6" x14ac:dyDescent="0.2">
      <c r="F17" s="13"/>
    </row>
    <row r="18" spans="4:6" x14ac:dyDescent="0.2">
      <c r="F18" s="13"/>
    </row>
    <row r="19" spans="4:6" x14ac:dyDescent="0.2">
      <c r="F19" s="13"/>
    </row>
    <row r="20" spans="4:6" x14ac:dyDescent="0.2">
      <c r="F20" s="13"/>
    </row>
    <row r="21" spans="4:6" x14ac:dyDescent="0.2">
      <c r="F21" s="13"/>
    </row>
    <row r="22" spans="4:6" x14ac:dyDescent="0.2">
      <c r="F22" s="13"/>
    </row>
    <row r="23" spans="4:6" x14ac:dyDescent="0.2">
      <c r="D23" s="14"/>
      <c r="E23" s="14"/>
    </row>
    <row r="24" spans="4:6" x14ac:dyDescent="0.2">
      <c r="F24" s="13"/>
    </row>
    <row r="25" spans="4:6" x14ac:dyDescent="0.2">
      <c r="F25" s="13"/>
    </row>
    <row r="26" spans="4:6" x14ac:dyDescent="0.2">
      <c r="F26" s="13"/>
    </row>
    <row r="27" spans="4:6" x14ac:dyDescent="0.2">
      <c r="F27" s="13"/>
    </row>
    <row r="28" spans="4:6" x14ac:dyDescent="0.2">
      <c r="F28" s="13"/>
    </row>
    <row r="29" spans="4:6" x14ac:dyDescent="0.2">
      <c r="F29" s="13"/>
    </row>
    <row r="30" spans="4:6" x14ac:dyDescent="0.2">
      <c r="F30" s="13"/>
    </row>
    <row r="31" spans="4:6" x14ac:dyDescent="0.2">
      <c r="F31" s="13"/>
    </row>
    <row r="32" spans="4:6" x14ac:dyDescent="0.2">
      <c r="F32" s="13"/>
    </row>
    <row r="33" spans="4:6" x14ac:dyDescent="0.2">
      <c r="D33" s="14"/>
      <c r="E33" s="14"/>
    </row>
    <row r="34" spans="4:6" x14ac:dyDescent="0.2">
      <c r="D34" s="14"/>
      <c r="E34" s="14"/>
    </row>
    <row r="35" spans="4:6" x14ac:dyDescent="0.2">
      <c r="D35" s="14"/>
      <c r="E35" s="14"/>
    </row>
    <row r="36" spans="4:6" x14ac:dyDescent="0.2">
      <c r="F36" s="13"/>
    </row>
    <row r="37" spans="4:6" x14ac:dyDescent="0.2">
      <c r="F37" s="13"/>
    </row>
    <row r="38" spans="4:6" x14ac:dyDescent="0.2">
      <c r="F38" s="13"/>
    </row>
    <row r="39" spans="4:6" x14ac:dyDescent="0.2">
      <c r="F39" s="13"/>
    </row>
    <row r="40" spans="4:6" x14ac:dyDescent="0.2">
      <c r="F40" s="13"/>
    </row>
    <row r="41" spans="4:6" x14ac:dyDescent="0.2">
      <c r="F41" s="13"/>
    </row>
    <row r="42" spans="4:6" x14ac:dyDescent="0.2">
      <c r="F42" s="13"/>
    </row>
    <row r="43" spans="4:6" x14ac:dyDescent="0.2">
      <c r="F43" s="13"/>
    </row>
    <row r="44" spans="4:6" x14ac:dyDescent="0.2">
      <c r="F44" s="13"/>
    </row>
    <row r="45" spans="4:6" x14ac:dyDescent="0.2">
      <c r="F45" s="13"/>
    </row>
    <row r="46" spans="4:6" x14ac:dyDescent="0.2">
      <c r="F46" s="13"/>
    </row>
    <row r="47" spans="4:6" x14ac:dyDescent="0.2">
      <c r="F47" s="13"/>
    </row>
    <row r="48" spans="4:6" x14ac:dyDescent="0.2">
      <c r="F48" s="13"/>
    </row>
    <row r="49" spans="6:6" x14ac:dyDescent="0.2">
      <c r="F49" s="13"/>
    </row>
  </sheetData>
  <pageMargins left="0.78749999999999998" right="0.78749999999999998" top="0.98472222222222205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8B03-8463-40FC-8E20-1105F10A097B}">
  <sheetPr>
    <pageSetUpPr fitToPage="1"/>
  </sheetPr>
  <dimension ref="A1:K66"/>
  <sheetViews>
    <sheetView showZeros="0" zoomScaleNormal="100" workbookViewId="0">
      <selection activeCell="A3" sqref="A3"/>
    </sheetView>
  </sheetViews>
  <sheetFormatPr baseColWidth="10" defaultColWidth="11.42578125" defaultRowHeight="12.75" x14ac:dyDescent="0.2"/>
  <cols>
    <col min="1" max="1" width="12" style="14" customWidth="1"/>
    <col min="2" max="3" width="12.140625" style="15" customWidth="1"/>
    <col min="4" max="4" width="10.42578125" style="15" customWidth="1"/>
    <col min="5" max="5" width="10.5703125" style="15" customWidth="1"/>
    <col min="6" max="6" width="7.85546875" style="14" customWidth="1"/>
    <col min="7" max="7" width="10.42578125" style="14" customWidth="1"/>
    <col min="8" max="8" width="10.5703125" style="15" customWidth="1"/>
    <col min="9" max="16384" width="11.42578125" style="14"/>
  </cols>
  <sheetData>
    <row r="1" spans="1:11" ht="13.5" thickBot="1" x14ac:dyDescent="0.25">
      <c r="A1" s="107" t="s">
        <v>111</v>
      </c>
      <c r="B1" s="107"/>
      <c r="C1" s="107"/>
      <c r="D1" s="108">
        <v>1</v>
      </c>
      <c r="E1" s="108"/>
      <c r="F1" s="17" t="s">
        <v>8</v>
      </c>
      <c r="H1" s="18"/>
    </row>
    <row r="2" spans="1:11" ht="13.5" thickBot="1" x14ac:dyDescent="0.25">
      <c r="A2" s="107" t="s">
        <v>112</v>
      </c>
      <c r="B2" s="107"/>
      <c r="C2" s="107"/>
      <c r="D2" s="108">
        <f>D1</f>
        <v>1</v>
      </c>
      <c r="E2" s="108"/>
      <c r="F2" s="17" t="s">
        <v>8</v>
      </c>
      <c r="H2" s="18"/>
    </row>
    <row r="3" spans="1:11" ht="13.5" x14ac:dyDescent="0.25">
      <c r="A3" s="19" t="s">
        <v>9</v>
      </c>
      <c r="B3" s="109" t="s">
        <v>10</v>
      </c>
      <c r="C3" s="109"/>
      <c r="D3" s="109"/>
      <c r="E3" s="109"/>
      <c r="G3" s="20" t="s">
        <v>11</v>
      </c>
      <c r="H3" s="21" t="s">
        <v>12</v>
      </c>
      <c r="I3" s="15"/>
      <c r="J3" s="15"/>
    </row>
    <row r="4" spans="1:11" ht="13.5" x14ac:dyDescent="0.25">
      <c r="A4" s="19" t="s">
        <v>3</v>
      </c>
      <c r="B4" s="22" t="s">
        <v>13</v>
      </c>
      <c r="C4" s="22" t="s">
        <v>14</v>
      </c>
      <c r="D4" s="22" t="s">
        <v>15</v>
      </c>
      <c r="E4" s="22" t="s">
        <v>16</v>
      </c>
      <c r="F4" s="23" t="s">
        <v>17</v>
      </c>
      <c r="G4" s="24" t="s">
        <v>18</v>
      </c>
      <c r="H4" s="23" t="s">
        <v>19</v>
      </c>
    </row>
    <row r="5" spans="1:11" x14ac:dyDescent="0.2">
      <c r="A5" s="25"/>
      <c r="B5" s="25"/>
      <c r="C5" s="25"/>
      <c r="D5" s="26">
        <f t="shared" ref="D5:D31" si="0">B5*1000/$D$1</f>
        <v>0</v>
      </c>
      <c r="E5" s="26">
        <f t="shared" ref="E5:E31" si="1">C5*1000/$D$2</f>
        <v>0</v>
      </c>
      <c r="F5" s="27">
        <f t="shared" ref="F5:F31" si="2">ABS(D5-E5)</f>
        <v>0</v>
      </c>
      <c r="G5" s="28">
        <f t="shared" ref="G5:G31" si="3">H5*0.08%</f>
        <v>0</v>
      </c>
      <c r="H5" s="26">
        <f t="shared" ref="H5:H31" si="4">IF(D5&lt;E5,D5,E5)</f>
        <v>0</v>
      </c>
      <c r="J5" s="29"/>
      <c r="K5" s="30"/>
    </row>
    <row r="6" spans="1:11" x14ac:dyDescent="0.2">
      <c r="A6" s="25"/>
      <c r="B6" s="25"/>
      <c r="C6" s="25"/>
      <c r="D6" s="26">
        <f t="shared" si="0"/>
        <v>0</v>
      </c>
      <c r="E6" s="26">
        <f t="shared" si="1"/>
        <v>0</v>
      </c>
      <c r="F6" s="27">
        <f t="shared" si="2"/>
        <v>0</v>
      </c>
      <c r="G6" s="28">
        <f t="shared" si="3"/>
        <v>0</v>
      </c>
      <c r="H6" s="26">
        <f t="shared" si="4"/>
        <v>0</v>
      </c>
      <c r="J6" s="29"/>
      <c r="K6" s="30"/>
    </row>
    <row r="7" spans="1:11" x14ac:dyDescent="0.2">
      <c r="A7" s="25"/>
      <c r="B7" s="25"/>
      <c r="C7" s="25"/>
      <c r="D7" s="26">
        <f t="shared" si="0"/>
        <v>0</v>
      </c>
      <c r="E7" s="26">
        <f t="shared" si="1"/>
        <v>0</v>
      </c>
      <c r="F7" s="27">
        <f t="shared" si="2"/>
        <v>0</v>
      </c>
      <c r="G7" s="28">
        <f t="shared" si="3"/>
        <v>0</v>
      </c>
      <c r="H7" s="26">
        <f t="shared" si="4"/>
        <v>0</v>
      </c>
      <c r="J7" s="29"/>
      <c r="K7" s="30"/>
    </row>
    <row r="8" spans="1:11" x14ac:dyDescent="0.2">
      <c r="A8" s="25"/>
      <c r="B8" s="25"/>
      <c r="C8" s="25"/>
      <c r="D8" s="26">
        <f t="shared" si="0"/>
        <v>0</v>
      </c>
      <c r="E8" s="26">
        <f t="shared" si="1"/>
        <v>0</v>
      </c>
      <c r="F8" s="27">
        <f t="shared" si="2"/>
        <v>0</v>
      </c>
      <c r="G8" s="28">
        <f t="shared" si="3"/>
        <v>0</v>
      </c>
      <c r="H8" s="26">
        <f t="shared" si="4"/>
        <v>0</v>
      </c>
      <c r="J8" s="29"/>
      <c r="K8" s="30"/>
    </row>
    <row r="9" spans="1:11" x14ac:dyDescent="0.2">
      <c r="A9" s="25"/>
      <c r="B9" s="25"/>
      <c r="C9" s="25"/>
      <c r="D9" s="26">
        <f t="shared" si="0"/>
        <v>0</v>
      </c>
      <c r="E9" s="26">
        <f t="shared" si="1"/>
        <v>0</v>
      </c>
      <c r="F9" s="27">
        <f t="shared" si="2"/>
        <v>0</v>
      </c>
      <c r="G9" s="28">
        <f t="shared" si="3"/>
        <v>0</v>
      </c>
      <c r="H9" s="26">
        <f t="shared" si="4"/>
        <v>0</v>
      </c>
      <c r="J9" s="29"/>
      <c r="K9" s="30"/>
    </row>
    <row r="10" spans="1:11" x14ac:dyDescent="0.2">
      <c r="A10" s="25"/>
      <c r="B10" s="25"/>
      <c r="C10" s="25"/>
      <c r="D10" s="26">
        <f t="shared" si="0"/>
        <v>0</v>
      </c>
      <c r="E10" s="26">
        <f t="shared" si="1"/>
        <v>0</v>
      </c>
      <c r="F10" s="27">
        <f t="shared" si="2"/>
        <v>0</v>
      </c>
      <c r="G10" s="28">
        <f t="shared" si="3"/>
        <v>0</v>
      </c>
      <c r="H10" s="26">
        <f t="shared" si="4"/>
        <v>0</v>
      </c>
      <c r="J10" s="29"/>
      <c r="K10" s="30"/>
    </row>
    <row r="11" spans="1:11" x14ac:dyDescent="0.2">
      <c r="A11" s="25"/>
      <c r="B11" s="25"/>
      <c r="C11" s="25"/>
      <c r="D11" s="26">
        <f t="shared" si="0"/>
        <v>0</v>
      </c>
      <c r="E11" s="26">
        <f t="shared" si="1"/>
        <v>0</v>
      </c>
      <c r="F11" s="27">
        <f t="shared" si="2"/>
        <v>0</v>
      </c>
      <c r="G11" s="28">
        <f t="shared" si="3"/>
        <v>0</v>
      </c>
      <c r="H11" s="26">
        <f t="shared" si="4"/>
        <v>0</v>
      </c>
      <c r="J11" s="29"/>
      <c r="K11" s="30"/>
    </row>
    <row r="12" spans="1:11" x14ac:dyDescent="0.2">
      <c r="A12" s="25"/>
      <c r="B12" s="25"/>
      <c r="C12" s="25"/>
      <c r="D12" s="26">
        <f t="shared" si="0"/>
        <v>0</v>
      </c>
      <c r="E12" s="26">
        <f t="shared" si="1"/>
        <v>0</v>
      </c>
      <c r="F12" s="27">
        <f t="shared" si="2"/>
        <v>0</v>
      </c>
      <c r="G12" s="28">
        <f t="shared" si="3"/>
        <v>0</v>
      </c>
      <c r="H12" s="26">
        <f t="shared" si="4"/>
        <v>0</v>
      </c>
      <c r="J12" s="29"/>
      <c r="K12" s="30"/>
    </row>
    <row r="13" spans="1:11" x14ac:dyDescent="0.2">
      <c r="A13" s="25"/>
      <c r="B13" s="25"/>
      <c r="C13" s="25"/>
      <c r="D13" s="26">
        <f t="shared" si="0"/>
        <v>0</v>
      </c>
      <c r="E13" s="26">
        <f t="shared" si="1"/>
        <v>0</v>
      </c>
      <c r="F13" s="27">
        <f t="shared" si="2"/>
        <v>0</v>
      </c>
      <c r="G13" s="28">
        <f t="shared" si="3"/>
        <v>0</v>
      </c>
      <c r="H13" s="26">
        <f t="shared" si="4"/>
        <v>0</v>
      </c>
      <c r="J13" s="29"/>
      <c r="K13" s="30"/>
    </row>
    <row r="14" spans="1:11" x14ac:dyDescent="0.2">
      <c r="A14" s="25"/>
      <c r="B14" s="25"/>
      <c r="C14" s="25"/>
      <c r="D14" s="26">
        <f t="shared" si="0"/>
        <v>0</v>
      </c>
      <c r="E14" s="26">
        <f t="shared" si="1"/>
        <v>0</v>
      </c>
      <c r="F14" s="27">
        <f t="shared" si="2"/>
        <v>0</v>
      </c>
      <c r="G14" s="28">
        <f t="shared" si="3"/>
        <v>0</v>
      </c>
      <c r="H14" s="26">
        <f t="shared" si="4"/>
        <v>0</v>
      </c>
      <c r="J14" s="29"/>
      <c r="K14" s="30"/>
    </row>
    <row r="15" spans="1:11" x14ac:dyDescent="0.2">
      <c r="A15" s="15"/>
      <c r="B15" s="25"/>
      <c r="C15" s="25"/>
      <c r="D15" s="26">
        <f t="shared" si="0"/>
        <v>0</v>
      </c>
      <c r="E15" s="26">
        <f t="shared" si="1"/>
        <v>0</v>
      </c>
      <c r="F15" s="27">
        <f t="shared" si="2"/>
        <v>0</v>
      </c>
      <c r="G15" s="28">
        <f t="shared" si="3"/>
        <v>0</v>
      </c>
      <c r="H15" s="26">
        <f t="shared" si="4"/>
        <v>0</v>
      </c>
      <c r="J15" s="29"/>
      <c r="K15" s="30"/>
    </row>
    <row r="16" spans="1:11" x14ac:dyDescent="0.2">
      <c r="A16" s="25"/>
      <c r="B16" s="25"/>
      <c r="C16" s="25"/>
      <c r="D16" s="26">
        <f t="shared" si="0"/>
        <v>0</v>
      </c>
      <c r="E16" s="26">
        <f t="shared" si="1"/>
        <v>0</v>
      </c>
      <c r="F16" s="27">
        <f t="shared" si="2"/>
        <v>0</v>
      </c>
      <c r="G16" s="28">
        <f t="shared" si="3"/>
        <v>0</v>
      </c>
      <c r="H16" s="26">
        <f t="shared" si="4"/>
        <v>0</v>
      </c>
      <c r="J16" s="29"/>
      <c r="K16" s="30"/>
    </row>
    <row r="17" spans="1:11" x14ac:dyDescent="0.2">
      <c r="A17" s="25"/>
      <c r="B17" s="25"/>
      <c r="C17" s="25"/>
      <c r="D17" s="26">
        <f t="shared" si="0"/>
        <v>0</v>
      </c>
      <c r="E17" s="26">
        <f t="shared" si="1"/>
        <v>0</v>
      </c>
      <c r="F17" s="27">
        <f t="shared" si="2"/>
        <v>0</v>
      </c>
      <c r="G17" s="28">
        <f t="shared" si="3"/>
        <v>0</v>
      </c>
      <c r="H17" s="26">
        <f t="shared" si="4"/>
        <v>0</v>
      </c>
      <c r="J17" s="29"/>
      <c r="K17" s="30"/>
    </row>
    <row r="18" spans="1:11" x14ac:dyDescent="0.2">
      <c r="A18" s="25"/>
      <c r="B18" s="25"/>
      <c r="C18" s="25"/>
      <c r="D18" s="26">
        <f t="shared" si="0"/>
        <v>0</v>
      </c>
      <c r="E18" s="26">
        <f t="shared" si="1"/>
        <v>0</v>
      </c>
      <c r="F18" s="27">
        <f t="shared" si="2"/>
        <v>0</v>
      </c>
      <c r="G18" s="28">
        <f t="shared" si="3"/>
        <v>0</v>
      </c>
      <c r="H18" s="26">
        <f t="shared" si="4"/>
        <v>0</v>
      </c>
      <c r="J18" s="29"/>
      <c r="K18" s="30"/>
    </row>
    <row r="19" spans="1:11" x14ac:dyDescent="0.2">
      <c r="A19" s="25"/>
      <c r="B19" s="25"/>
      <c r="C19" s="25"/>
      <c r="D19" s="26">
        <f t="shared" si="0"/>
        <v>0</v>
      </c>
      <c r="E19" s="26">
        <f t="shared" si="1"/>
        <v>0</v>
      </c>
      <c r="F19" s="27">
        <f t="shared" si="2"/>
        <v>0</v>
      </c>
      <c r="G19" s="28">
        <f t="shared" si="3"/>
        <v>0</v>
      </c>
      <c r="H19" s="26">
        <f t="shared" si="4"/>
        <v>0</v>
      </c>
      <c r="J19" s="29"/>
      <c r="K19" s="30"/>
    </row>
    <row r="20" spans="1:11" x14ac:dyDescent="0.2">
      <c r="A20" s="25"/>
      <c r="B20" s="25"/>
      <c r="C20" s="25"/>
      <c r="D20" s="26">
        <f t="shared" si="0"/>
        <v>0</v>
      </c>
      <c r="E20" s="26">
        <f t="shared" si="1"/>
        <v>0</v>
      </c>
      <c r="F20" s="27">
        <f t="shared" si="2"/>
        <v>0</v>
      </c>
      <c r="G20" s="28">
        <f t="shared" si="3"/>
        <v>0</v>
      </c>
      <c r="H20" s="26">
        <f t="shared" si="4"/>
        <v>0</v>
      </c>
      <c r="J20" s="29"/>
      <c r="K20" s="30"/>
    </row>
    <row r="21" spans="1:11" x14ac:dyDescent="0.2">
      <c r="A21" s="15"/>
      <c r="D21" s="26">
        <f t="shared" si="0"/>
        <v>0</v>
      </c>
      <c r="E21" s="26">
        <f t="shared" si="1"/>
        <v>0</v>
      </c>
      <c r="F21" s="27">
        <f t="shared" si="2"/>
        <v>0</v>
      </c>
      <c r="G21" s="28">
        <f t="shared" si="3"/>
        <v>0</v>
      </c>
      <c r="H21" s="26">
        <f t="shared" si="4"/>
        <v>0</v>
      </c>
      <c r="J21" s="29"/>
    </row>
    <row r="22" spans="1:11" x14ac:dyDescent="0.2">
      <c r="A22" s="15"/>
      <c r="D22" s="26">
        <f t="shared" si="0"/>
        <v>0</v>
      </c>
      <c r="E22" s="26">
        <f t="shared" si="1"/>
        <v>0</v>
      </c>
      <c r="F22" s="27">
        <f t="shared" si="2"/>
        <v>0</v>
      </c>
      <c r="G22" s="28">
        <f t="shared" si="3"/>
        <v>0</v>
      </c>
      <c r="H22" s="26">
        <f t="shared" si="4"/>
        <v>0</v>
      </c>
    </row>
    <row r="23" spans="1:11" x14ac:dyDescent="0.2">
      <c r="A23" s="15"/>
      <c r="D23" s="26">
        <f t="shared" si="0"/>
        <v>0</v>
      </c>
      <c r="E23" s="26">
        <f t="shared" si="1"/>
        <v>0</v>
      </c>
      <c r="F23" s="27">
        <f t="shared" si="2"/>
        <v>0</v>
      </c>
      <c r="G23" s="28">
        <f t="shared" si="3"/>
        <v>0</v>
      </c>
      <c r="H23" s="26">
        <f t="shared" si="4"/>
        <v>0</v>
      </c>
    </row>
    <row r="24" spans="1:11" x14ac:dyDescent="0.2">
      <c r="A24" s="15"/>
      <c r="D24" s="26">
        <f t="shared" si="0"/>
        <v>0</v>
      </c>
      <c r="E24" s="26">
        <f t="shared" si="1"/>
        <v>0</v>
      </c>
      <c r="F24" s="27">
        <f t="shared" si="2"/>
        <v>0</v>
      </c>
      <c r="G24" s="28">
        <f t="shared" si="3"/>
        <v>0</v>
      </c>
      <c r="H24" s="26">
        <f t="shared" si="4"/>
        <v>0</v>
      </c>
    </row>
    <row r="25" spans="1:11" x14ac:dyDescent="0.2">
      <c r="A25" s="15"/>
      <c r="D25" s="26">
        <f t="shared" si="0"/>
        <v>0</v>
      </c>
      <c r="E25" s="26">
        <f t="shared" si="1"/>
        <v>0</v>
      </c>
      <c r="F25" s="27">
        <f t="shared" si="2"/>
        <v>0</v>
      </c>
      <c r="G25" s="28">
        <f t="shared" si="3"/>
        <v>0</v>
      </c>
      <c r="H25" s="26">
        <f t="shared" si="4"/>
        <v>0</v>
      </c>
    </row>
    <row r="26" spans="1:11" x14ac:dyDescent="0.2">
      <c r="A26" s="15"/>
      <c r="D26" s="26">
        <f t="shared" si="0"/>
        <v>0</v>
      </c>
      <c r="E26" s="26">
        <f t="shared" si="1"/>
        <v>0</v>
      </c>
      <c r="F26" s="27">
        <f t="shared" si="2"/>
        <v>0</v>
      </c>
      <c r="G26" s="28">
        <f t="shared" si="3"/>
        <v>0</v>
      </c>
      <c r="H26" s="26">
        <f t="shared" si="4"/>
        <v>0</v>
      </c>
    </row>
    <row r="27" spans="1:11" x14ac:dyDescent="0.2">
      <c r="A27" s="15"/>
      <c r="D27" s="26">
        <f t="shared" si="0"/>
        <v>0</v>
      </c>
      <c r="E27" s="26">
        <f t="shared" si="1"/>
        <v>0</v>
      </c>
      <c r="F27" s="27">
        <f t="shared" si="2"/>
        <v>0</v>
      </c>
      <c r="G27" s="28">
        <f t="shared" si="3"/>
        <v>0</v>
      </c>
      <c r="H27" s="26">
        <f t="shared" si="4"/>
        <v>0</v>
      </c>
    </row>
    <row r="28" spans="1:11" x14ac:dyDescent="0.2">
      <c r="A28" s="15"/>
      <c r="D28" s="26">
        <f t="shared" si="0"/>
        <v>0</v>
      </c>
      <c r="E28" s="26">
        <f t="shared" si="1"/>
        <v>0</v>
      </c>
      <c r="F28" s="27">
        <f t="shared" si="2"/>
        <v>0</v>
      </c>
      <c r="G28" s="28">
        <f t="shared" si="3"/>
        <v>0</v>
      </c>
      <c r="H28" s="26">
        <f t="shared" si="4"/>
        <v>0</v>
      </c>
    </row>
    <row r="29" spans="1:11" x14ac:dyDescent="0.2">
      <c r="A29" s="15"/>
      <c r="D29" s="26">
        <f t="shared" si="0"/>
        <v>0</v>
      </c>
      <c r="E29" s="26">
        <f t="shared" si="1"/>
        <v>0</v>
      </c>
      <c r="F29" s="27">
        <f t="shared" si="2"/>
        <v>0</v>
      </c>
      <c r="G29" s="28">
        <f t="shared" si="3"/>
        <v>0</v>
      </c>
      <c r="H29" s="26">
        <f t="shared" si="4"/>
        <v>0</v>
      </c>
    </row>
    <row r="30" spans="1:11" x14ac:dyDescent="0.2">
      <c r="A30" s="15"/>
      <c r="D30" s="26">
        <f t="shared" si="0"/>
        <v>0</v>
      </c>
      <c r="E30" s="26">
        <f t="shared" si="1"/>
        <v>0</v>
      </c>
      <c r="F30" s="27">
        <f t="shared" si="2"/>
        <v>0</v>
      </c>
      <c r="G30" s="28">
        <f t="shared" si="3"/>
        <v>0</v>
      </c>
      <c r="H30" s="26">
        <f t="shared" si="4"/>
        <v>0</v>
      </c>
    </row>
    <row r="31" spans="1:11" x14ac:dyDescent="0.2">
      <c r="A31" s="15"/>
      <c r="D31" s="26">
        <f t="shared" si="0"/>
        <v>0</v>
      </c>
      <c r="E31" s="26">
        <f t="shared" si="1"/>
        <v>0</v>
      </c>
      <c r="F31" s="27">
        <f t="shared" si="2"/>
        <v>0</v>
      </c>
      <c r="G31" s="28">
        <f t="shared" si="3"/>
        <v>0</v>
      </c>
      <c r="H31" s="26">
        <f t="shared" si="4"/>
        <v>0</v>
      </c>
    </row>
    <row r="32" spans="1:11" x14ac:dyDescent="0.2">
      <c r="A32" s="15"/>
      <c r="D32" s="25"/>
      <c r="E32" s="25"/>
      <c r="F32" s="27"/>
      <c r="G32" s="28"/>
      <c r="H32" s="26"/>
    </row>
    <row r="33" spans="1:9" x14ac:dyDescent="0.2">
      <c r="A33" s="15"/>
      <c r="D33" s="25"/>
      <c r="E33" s="25"/>
      <c r="F33" s="27"/>
      <c r="G33" s="28"/>
      <c r="H33" s="26"/>
    </row>
    <row r="34" spans="1:9" x14ac:dyDescent="0.2">
      <c r="A34" s="15"/>
      <c r="D34" s="25"/>
      <c r="E34" s="25"/>
      <c r="F34" s="27"/>
      <c r="G34" s="28"/>
      <c r="H34" s="26"/>
    </row>
    <row r="35" spans="1:9" x14ac:dyDescent="0.2">
      <c r="A35" s="15"/>
      <c r="D35" s="25"/>
      <c r="E35" s="25"/>
      <c r="F35" s="27"/>
      <c r="G35" s="28"/>
      <c r="H35" s="26"/>
    </row>
    <row r="36" spans="1:9" x14ac:dyDescent="0.2">
      <c r="A36" s="15"/>
      <c r="D36" s="25"/>
      <c r="E36" s="25"/>
      <c r="F36" s="27"/>
      <c r="G36" s="28"/>
      <c r="H36" s="26"/>
    </row>
    <row r="37" spans="1:9" x14ac:dyDescent="0.2">
      <c r="A37" s="15"/>
      <c r="B37" s="31"/>
      <c r="D37" s="25"/>
      <c r="E37" s="25"/>
      <c r="F37" s="27"/>
      <c r="G37" s="28"/>
      <c r="H37" s="32"/>
    </row>
    <row r="38" spans="1:9" x14ac:dyDescent="0.2">
      <c r="A38" s="15"/>
      <c r="D38" s="25"/>
      <c r="E38" s="25"/>
      <c r="F38" s="27"/>
      <c r="G38" s="28"/>
      <c r="H38" s="26"/>
    </row>
    <row r="39" spans="1:9" x14ac:dyDescent="0.2">
      <c r="A39" s="15"/>
      <c r="D39" s="25"/>
      <c r="E39" s="25"/>
      <c r="F39" s="27"/>
      <c r="G39" s="28"/>
      <c r="H39" s="26"/>
    </row>
    <row r="40" spans="1:9" x14ac:dyDescent="0.2">
      <c r="A40" s="15"/>
      <c r="D40" s="25"/>
      <c r="E40" s="25"/>
      <c r="F40" s="27"/>
      <c r="G40" s="28"/>
      <c r="H40" s="26"/>
    </row>
    <row r="41" spans="1:9" x14ac:dyDescent="0.2">
      <c r="A41" s="15"/>
      <c r="D41" s="25"/>
      <c r="E41" s="25"/>
      <c r="F41" s="27"/>
      <c r="G41" s="28"/>
      <c r="H41" s="26"/>
    </row>
    <row r="42" spans="1:9" x14ac:dyDescent="0.2">
      <c r="A42" s="15"/>
      <c r="D42" s="25"/>
      <c r="E42" s="25"/>
      <c r="F42" s="27"/>
      <c r="G42" s="28"/>
      <c r="H42" s="26"/>
    </row>
    <row r="43" spans="1:9" x14ac:dyDescent="0.2">
      <c r="A43" s="15"/>
      <c r="D43" s="25"/>
      <c r="E43" s="25"/>
      <c r="F43" s="27"/>
      <c r="G43" s="28"/>
      <c r="H43" s="26"/>
      <c r="I43" s="33"/>
    </row>
    <row r="44" spans="1:9" x14ac:dyDescent="0.2">
      <c r="A44" s="15"/>
      <c r="D44" s="25"/>
      <c r="E44" s="25"/>
      <c r="F44" s="27"/>
      <c r="G44" s="28"/>
      <c r="H44" s="26"/>
    </row>
    <row r="45" spans="1:9" x14ac:dyDescent="0.2">
      <c r="A45" s="15"/>
      <c r="D45" s="25"/>
      <c r="E45" s="25"/>
      <c r="F45" s="27"/>
      <c r="G45" s="28"/>
      <c r="H45" s="26"/>
      <c r="I45" s="33"/>
    </row>
    <row r="46" spans="1:9" x14ac:dyDescent="0.2">
      <c r="A46" s="15"/>
      <c r="D46" s="25"/>
      <c r="E46" s="25"/>
      <c r="F46" s="27"/>
      <c r="G46" s="28"/>
      <c r="H46" s="26"/>
    </row>
    <row r="47" spans="1:9" x14ac:dyDescent="0.2">
      <c r="A47" s="15"/>
      <c r="D47" s="25"/>
      <c r="E47" s="25"/>
      <c r="F47" s="27"/>
      <c r="G47" s="28"/>
      <c r="H47" s="26"/>
    </row>
    <row r="48" spans="1:9" x14ac:dyDescent="0.2">
      <c r="A48" s="15"/>
      <c r="D48" s="25"/>
      <c r="E48" s="25"/>
      <c r="F48" s="27"/>
      <c r="G48" s="28"/>
      <c r="H48" s="26"/>
    </row>
    <row r="49" spans="1:8" x14ac:dyDescent="0.2">
      <c r="A49" s="15"/>
      <c r="D49" s="25"/>
      <c r="E49" s="25"/>
      <c r="F49" s="27"/>
      <c r="G49" s="28"/>
      <c r="H49" s="26"/>
    </row>
    <row r="50" spans="1:8" x14ac:dyDescent="0.2">
      <c r="A50" s="15"/>
      <c r="D50" s="25"/>
      <c r="E50" s="25"/>
      <c r="F50" s="27"/>
      <c r="G50" s="28"/>
      <c r="H50" s="26"/>
    </row>
    <row r="51" spans="1:8" x14ac:dyDescent="0.2">
      <c r="A51" s="15"/>
      <c r="D51" s="25"/>
      <c r="E51" s="25"/>
      <c r="F51" s="27"/>
      <c r="G51" s="28"/>
      <c r="H51" s="26"/>
    </row>
    <row r="52" spans="1:8" x14ac:dyDescent="0.2">
      <c r="A52" s="15"/>
      <c r="D52" s="25"/>
      <c r="E52" s="25"/>
      <c r="F52" s="27"/>
      <c r="G52" s="28"/>
      <c r="H52" s="26"/>
    </row>
    <row r="53" spans="1:8" x14ac:dyDescent="0.2">
      <c r="A53" s="15"/>
      <c r="D53" s="25"/>
      <c r="E53" s="25"/>
      <c r="F53" s="27"/>
      <c r="G53" s="28"/>
      <c r="H53" s="26"/>
    </row>
    <row r="54" spans="1:8" x14ac:dyDescent="0.2">
      <c r="A54" s="15"/>
      <c r="D54" s="25"/>
      <c r="E54" s="25"/>
      <c r="F54" s="27"/>
      <c r="G54" s="28"/>
      <c r="H54" s="26"/>
    </row>
    <row r="55" spans="1:8" x14ac:dyDescent="0.2">
      <c r="A55" s="15"/>
      <c r="D55" s="25"/>
      <c r="E55" s="25"/>
      <c r="F55" s="27"/>
      <c r="G55" s="28"/>
      <c r="H55" s="26"/>
    </row>
    <row r="56" spans="1:8" x14ac:dyDescent="0.2">
      <c r="A56" s="15"/>
      <c r="D56" s="25"/>
      <c r="E56" s="25"/>
      <c r="F56" s="27"/>
      <c r="G56" s="28"/>
      <c r="H56" s="26"/>
    </row>
    <row r="57" spans="1:8" x14ac:dyDescent="0.2">
      <c r="A57" s="15"/>
      <c r="D57" s="25"/>
      <c r="E57" s="25"/>
      <c r="F57" s="27"/>
      <c r="G57" s="28"/>
      <c r="H57" s="26"/>
    </row>
    <row r="58" spans="1:8" x14ac:dyDescent="0.2">
      <c r="A58" s="15"/>
      <c r="D58" s="25"/>
      <c r="E58" s="25"/>
      <c r="F58" s="27"/>
      <c r="G58" s="28"/>
      <c r="H58" s="26"/>
    </row>
    <row r="59" spans="1:8" x14ac:dyDescent="0.2">
      <c r="A59" s="15"/>
      <c r="D59" s="25"/>
      <c r="E59" s="25"/>
      <c r="F59" s="27"/>
      <c r="G59" s="28"/>
      <c r="H59" s="26"/>
    </row>
    <row r="60" spans="1:8" x14ac:dyDescent="0.2">
      <c r="A60" s="15"/>
      <c r="D60" s="25"/>
      <c r="E60" s="25"/>
      <c r="F60" s="27"/>
      <c r="G60" s="28"/>
      <c r="H60" s="26"/>
    </row>
    <row r="61" spans="1:8" x14ac:dyDescent="0.2">
      <c r="A61" s="15"/>
      <c r="D61" s="25"/>
      <c r="E61" s="25"/>
      <c r="F61" s="27"/>
      <c r="G61" s="28"/>
      <c r="H61" s="26"/>
    </row>
    <row r="62" spans="1:8" x14ac:dyDescent="0.2">
      <c r="A62" s="15"/>
    </row>
    <row r="63" spans="1:8" x14ac:dyDescent="0.2">
      <c r="A63" s="15"/>
    </row>
    <row r="64" spans="1:8" x14ac:dyDescent="0.2">
      <c r="A64" s="15"/>
    </row>
    <row r="65" spans="1:1" x14ac:dyDescent="0.2">
      <c r="A65" s="15"/>
    </row>
    <row r="66" spans="1:1" x14ac:dyDescent="0.2">
      <c r="A66" s="15"/>
    </row>
  </sheetData>
  <mergeCells count="5">
    <mergeCell ref="A1:C1"/>
    <mergeCell ref="D1:E1"/>
    <mergeCell ref="A2:C2"/>
    <mergeCell ref="D2:E2"/>
    <mergeCell ref="B3:E3"/>
  </mergeCells>
  <printOptions gridLines="1"/>
  <pageMargins left="0.78749999999999998" right="0.78749999999999998" top="0.98402777777777795" bottom="0.98402777777777795" header="0.51180555555555596" footer="0.51180555555555596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3C24-F108-4AF0-BA30-6DABA798E436}">
  <sheetPr>
    <pageSetUpPr fitToPage="1"/>
  </sheetPr>
  <dimension ref="A1:I77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16384" width="10" style="34"/>
  </cols>
  <sheetData>
    <row r="1" spans="1:9" x14ac:dyDescent="0.2">
      <c r="A1" s="34" t="s">
        <v>9</v>
      </c>
      <c r="B1" s="25" t="s">
        <v>20</v>
      </c>
      <c r="C1" s="27" t="s">
        <v>21</v>
      </c>
      <c r="D1" s="27" t="s">
        <v>22</v>
      </c>
      <c r="E1" s="25"/>
    </row>
    <row r="2" spans="1:9" x14ac:dyDescent="0.2">
      <c r="A2" s="25"/>
      <c r="D2" s="35"/>
      <c r="F2" s="25"/>
      <c r="G2" s="25"/>
      <c r="H2" s="35"/>
      <c r="I2" s="35"/>
    </row>
    <row r="3" spans="1:9" x14ac:dyDescent="0.2">
      <c r="A3" s="25"/>
      <c r="D3" s="35"/>
      <c r="F3" s="25"/>
      <c r="G3" s="25"/>
      <c r="H3" s="35"/>
      <c r="I3" s="35"/>
    </row>
    <row r="4" spans="1:9" x14ac:dyDescent="0.2">
      <c r="A4" s="25"/>
      <c r="D4" s="35"/>
      <c r="E4" s="35"/>
      <c r="F4" s="25"/>
      <c r="G4" s="25"/>
      <c r="H4" s="35"/>
      <c r="I4" s="35"/>
    </row>
    <row r="5" spans="1:9" x14ac:dyDescent="0.2">
      <c r="A5" s="25"/>
      <c r="D5" s="35"/>
      <c r="F5" s="25"/>
      <c r="G5" s="25"/>
      <c r="H5" s="35"/>
      <c r="I5" s="35"/>
    </row>
    <row r="6" spans="1:9" x14ac:dyDescent="0.2">
      <c r="A6" s="25"/>
      <c r="D6" s="35"/>
      <c r="E6" s="35"/>
      <c r="F6" s="25"/>
      <c r="G6" s="25"/>
      <c r="H6" s="35"/>
      <c r="I6" s="35"/>
    </row>
    <row r="7" spans="1:9" x14ac:dyDescent="0.2">
      <c r="A7" s="25"/>
      <c r="D7" s="35"/>
      <c r="E7" s="35"/>
      <c r="F7" s="25"/>
      <c r="G7" s="25"/>
      <c r="H7" s="35"/>
      <c r="I7" s="35"/>
    </row>
    <row r="8" spans="1:9" x14ac:dyDescent="0.2">
      <c r="A8" s="25"/>
      <c r="D8" s="35"/>
      <c r="E8" s="35"/>
      <c r="F8" s="25"/>
      <c r="G8" s="25"/>
      <c r="H8" s="35"/>
      <c r="I8" s="35"/>
    </row>
    <row r="9" spans="1:9" x14ac:dyDescent="0.2">
      <c r="A9" s="25"/>
      <c r="D9" s="35"/>
      <c r="E9" s="35"/>
      <c r="F9" s="25"/>
      <c r="G9" s="25"/>
      <c r="H9" s="35"/>
      <c r="I9" s="35"/>
    </row>
    <row r="10" spans="1:9" x14ac:dyDescent="0.2">
      <c r="A10" s="25"/>
      <c r="D10" s="35"/>
      <c r="E10" s="35"/>
      <c r="F10" s="25"/>
      <c r="G10" s="25"/>
      <c r="H10" s="35"/>
      <c r="I10" s="35"/>
    </row>
    <row r="11" spans="1:9" x14ac:dyDescent="0.2">
      <c r="A11" s="25"/>
      <c r="D11" s="35"/>
      <c r="E11" s="35"/>
      <c r="F11" s="25"/>
      <c r="G11" s="25"/>
      <c r="H11" s="35"/>
      <c r="I11" s="35"/>
    </row>
    <row r="12" spans="1:9" x14ac:dyDescent="0.2">
      <c r="A12" s="25"/>
      <c r="D12" s="35"/>
      <c r="E12" s="35"/>
      <c r="F12" s="25"/>
      <c r="G12" s="25"/>
      <c r="H12" s="35"/>
      <c r="I12" s="35"/>
    </row>
    <row r="13" spans="1:9" x14ac:dyDescent="0.2">
      <c r="A13" s="25"/>
      <c r="D13" s="35"/>
      <c r="E13" s="35"/>
      <c r="F13" s="25"/>
      <c r="G13" s="25"/>
      <c r="H13" s="35"/>
      <c r="I13" s="35"/>
    </row>
    <row r="14" spans="1:9" x14ac:dyDescent="0.2">
      <c r="A14" s="25"/>
      <c r="D14" s="35"/>
      <c r="F14" s="25"/>
      <c r="G14" s="25"/>
      <c r="H14" s="35"/>
      <c r="I14" s="35"/>
    </row>
    <row r="15" spans="1:9" x14ac:dyDescent="0.2">
      <c r="A15" s="25"/>
      <c r="D15" s="35"/>
      <c r="F15" s="25"/>
      <c r="G15" s="25"/>
      <c r="H15" s="35"/>
      <c r="I15" s="35"/>
    </row>
    <row r="16" spans="1:9" x14ac:dyDescent="0.2">
      <c r="A16" s="25"/>
      <c r="D16" s="35"/>
      <c r="F16" s="25"/>
      <c r="G16" s="15"/>
      <c r="H16" s="35"/>
      <c r="I16" s="35"/>
    </row>
    <row r="17" spans="1:9" x14ac:dyDescent="0.2">
      <c r="A17" s="25"/>
      <c r="D17" s="35"/>
      <c r="G17" s="25"/>
      <c r="H17" s="35"/>
      <c r="I17" s="35"/>
    </row>
    <row r="18" spans="1:9" x14ac:dyDescent="0.2">
      <c r="A18" s="25"/>
      <c r="D18" s="35"/>
      <c r="G18" s="25"/>
      <c r="H18" s="35"/>
      <c r="I18" s="35"/>
    </row>
    <row r="19" spans="1:9" x14ac:dyDescent="0.2">
      <c r="A19" s="25"/>
      <c r="D19" s="35"/>
      <c r="G19" s="25"/>
      <c r="H19" s="35"/>
      <c r="I19" s="35"/>
    </row>
    <row r="20" spans="1:9" x14ac:dyDescent="0.2">
      <c r="A20" s="25"/>
      <c r="D20" s="35"/>
      <c r="G20" s="25"/>
      <c r="H20" s="35"/>
      <c r="I20" s="35"/>
    </row>
    <row r="21" spans="1:9" x14ac:dyDescent="0.2">
      <c r="A21" s="25"/>
      <c r="B21" s="15"/>
      <c r="D21" s="35"/>
      <c r="G21" s="25"/>
      <c r="H21" s="35"/>
    </row>
    <row r="22" spans="1:9" x14ac:dyDescent="0.2">
      <c r="D22" s="35"/>
    </row>
    <row r="23" spans="1:9" x14ac:dyDescent="0.2">
      <c r="A23" s="25"/>
      <c r="D23" s="35"/>
    </row>
    <row r="24" spans="1:9" x14ac:dyDescent="0.2">
      <c r="A24" s="25"/>
      <c r="D24" s="35"/>
    </row>
    <row r="25" spans="1:9" x14ac:dyDescent="0.2">
      <c r="A25" s="25"/>
      <c r="D25" s="35"/>
    </row>
    <row r="26" spans="1:9" x14ac:dyDescent="0.2">
      <c r="A26" s="25"/>
      <c r="D26" s="35"/>
    </row>
    <row r="27" spans="1:9" x14ac:dyDescent="0.2">
      <c r="A27" s="25"/>
      <c r="D27" s="35"/>
    </row>
    <row r="28" spans="1:9" x14ac:dyDescent="0.2">
      <c r="A28" s="25"/>
      <c r="D28" s="35"/>
    </row>
    <row r="29" spans="1:9" x14ac:dyDescent="0.2">
      <c r="A29" s="25"/>
      <c r="D29" s="35"/>
    </row>
    <row r="30" spans="1:9" x14ac:dyDescent="0.2">
      <c r="A30" s="25"/>
      <c r="D30" s="35"/>
    </row>
    <row r="31" spans="1:9" x14ac:dyDescent="0.2">
      <c r="A31" s="25"/>
      <c r="D31" s="35"/>
    </row>
    <row r="32" spans="1:9" x14ac:dyDescent="0.2">
      <c r="A32" s="25"/>
      <c r="D32" s="35"/>
    </row>
    <row r="33" spans="1:4" x14ac:dyDescent="0.2">
      <c r="A33" s="25"/>
      <c r="D33" s="35"/>
    </row>
    <row r="34" spans="1:4" x14ac:dyDescent="0.2">
      <c r="A34" s="25"/>
      <c r="D34" s="35"/>
    </row>
    <row r="35" spans="1:4" x14ac:dyDescent="0.2">
      <c r="A35" s="25"/>
      <c r="D35" s="35"/>
    </row>
    <row r="36" spans="1:4" x14ac:dyDescent="0.2">
      <c r="A36" s="25"/>
      <c r="D36" s="35"/>
    </row>
    <row r="37" spans="1:4" x14ac:dyDescent="0.2">
      <c r="A37" s="25"/>
      <c r="D37" s="35"/>
    </row>
    <row r="38" spans="1:4" x14ac:dyDescent="0.2">
      <c r="A38" s="25"/>
      <c r="D38" s="35"/>
    </row>
    <row r="39" spans="1:4" x14ac:dyDescent="0.2">
      <c r="A39" s="25"/>
      <c r="D39" s="35"/>
    </row>
    <row r="40" spans="1:4" x14ac:dyDescent="0.2">
      <c r="A40" s="25"/>
      <c r="D40" s="35"/>
    </row>
    <row r="41" spans="1:4" x14ac:dyDescent="0.2">
      <c r="A41" s="25"/>
      <c r="B41" s="15"/>
      <c r="D41" s="35"/>
    </row>
    <row r="42" spans="1:4" x14ac:dyDescent="0.2">
      <c r="A42" s="25"/>
      <c r="B42" s="15"/>
      <c r="D42" s="35"/>
    </row>
    <row r="43" spans="1:4" x14ac:dyDescent="0.2">
      <c r="A43" s="25"/>
      <c r="B43" s="34"/>
      <c r="D43" s="35"/>
    </row>
    <row r="44" spans="1:4" x14ac:dyDescent="0.2">
      <c r="A44" s="25"/>
      <c r="D44" s="35"/>
    </row>
    <row r="45" spans="1:4" x14ac:dyDescent="0.2">
      <c r="A45" s="25"/>
      <c r="D45" s="35"/>
    </row>
    <row r="46" spans="1:4" x14ac:dyDescent="0.2">
      <c r="A46" s="25"/>
      <c r="D46" s="35"/>
    </row>
    <row r="47" spans="1:4" x14ac:dyDescent="0.2">
      <c r="A47" s="25"/>
      <c r="D47" s="35"/>
    </row>
    <row r="48" spans="1:4" x14ac:dyDescent="0.2">
      <c r="A48" s="25"/>
      <c r="D48" s="35"/>
    </row>
    <row r="49" spans="1:4" x14ac:dyDescent="0.2">
      <c r="A49" s="25"/>
      <c r="D49" s="35"/>
    </row>
    <row r="50" spans="1:4" x14ac:dyDescent="0.2">
      <c r="A50" s="25"/>
      <c r="D50" s="35"/>
    </row>
    <row r="51" spans="1:4" x14ac:dyDescent="0.2">
      <c r="A51" s="25"/>
      <c r="D51" s="35"/>
    </row>
    <row r="52" spans="1:4" x14ac:dyDescent="0.2">
      <c r="A52" s="25"/>
      <c r="D52" s="35"/>
    </row>
    <row r="53" spans="1:4" x14ac:dyDescent="0.2">
      <c r="A53" s="25"/>
      <c r="D53" s="35"/>
    </row>
    <row r="54" spans="1:4" x14ac:dyDescent="0.2">
      <c r="A54" s="25"/>
      <c r="D54" s="35"/>
    </row>
    <row r="55" spans="1:4" x14ac:dyDescent="0.2">
      <c r="A55" s="25"/>
      <c r="D55" s="35"/>
    </row>
    <row r="56" spans="1:4" x14ac:dyDescent="0.2">
      <c r="A56" s="25"/>
      <c r="D56" s="35"/>
    </row>
    <row r="57" spans="1:4" x14ac:dyDescent="0.2">
      <c r="A57" s="25"/>
      <c r="D57" s="35"/>
    </row>
    <row r="58" spans="1:4" x14ac:dyDescent="0.2">
      <c r="A58" s="25"/>
      <c r="D58" s="35"/>
    </row>
    <row r="59" spans="1:4" x14ac:dyDescent="0.2">
      <c r="A59" s="25"/>
      <c r="D59" s="35"/>
    </row>
    <row r="60" spans="1:4" x14ac:dyDescent="0.2">
      <c r="A60" s="25"/>
      <c r="D60" s="35"/>
    </row>
    <row r="61" spans="1:4" x14ac:dyDescent="0.2">
      <c r="A61" s="25"/>
      <c r="D61" s="35"/>
    </row>
    <row r="62" spans="1:4" x14ac:dyDescent="0.2">
      <c r="A62" s="25"/>
      <c r="D62" s="35"/>
    </row>
    <row r="63" spans="1:4" x14ac:dyDescent="0.2">
      <c r="A63" s="25"/>
      <c r="D63" s="35"/>
    </row>
    <row r="64" spans="1:4" x14ac:dyDescent="0.2">
      <c r="A64" s="25"/>
      <c r="D64" s="35"/>
    </row>
    <row r="65" spans="1:4" x14ac:dyDescent="0.2">
      <c r="A65" s="25"/>
      <c r="D65" s="35"/>
    </row>
    <row r="66" spans="1:4" x14ac:dyDescent="0.2">
      <c r="A66" s="25"/>
      <c r="D66" s="35"/>
    </row>
    <row r="67" spans="1:4" x14ac:dyDescent="0.2">
      <c r="A67" s="25"/>
      <c r="D67" s="35"/>
    </row>
    <row r="68" spans="1:4" x14ac:dyDescent="0.2">
      <c r="A68" s="25"/>
      <c r="D68" s="35"/>
    </row>
    <row r="69" spans="1:4" x14ac:dyDescent="0.2">
      <c r="A69" s="25"/>
      <c r="D69" s="35"/>
    </row>
    <row r="70" spans="1:4" x14ac:dyDescent="0.2">
      <c r="A70" s="25"/>
      <c r="D70" s="35"/>
    </row>
    <row r="71" spans="1:4" x14ac:dyDescent="0.2">
      <c r="A71" s="25"/>
      <c r="D71" s="35"/>
    </row>
    <row r="72" spans="1:4" x14ac:dyDescent="0.2">
      <c r="A72" s="25"/>
      <c r="D72" s="35"/>
    </row>
    <row r="73" spans="1:4" x14ac:dyDescent="0.2">
      <c r="A73" s="25"/>
      <c r="D73" s="35"/>
    </row>
    <row r="74" spans="1:4" x14ac:dyDescent="0.2">
      <c r="A74" s="25"/>
      <c r="B74" s="15"/>
      <c r="D74" s="35"/>
    </row>
    <row r="75" spans="1:4" x14ac:dyDescent="0.2">
      <c r="A75" s="25"/>
      <c r="D75" s="35"/>
    </row>
    <row r="76" spans="1:4" x14ac:dyDescent="0.2">
      <c r="A76" s="25"/>
      <c r="D76" s="35"/>
    </row>
    <row r="77" spans="1:4" x14ac:dyDescent="0.2">
      <c r="D77" s="35"/>
    </row>
  </sheetData>
  <printOptions gridLines="1"/>
  <pageMargins left="0.78749999999999998" right="0.78749999999999998" top="0.76041666666666696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17601-F008-4524-8387-A24A4FFE5C9E}">
  <dimension ref="A1:H169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5" width="15" style="37" customWidth="1"/>
    <col min="6" max="16384" width="10" style="34"/>
  </cols>
  <sheetData>
    <row r="1" spans="1:8" x14ac:dyDescent="0.2">
      <c r="A1" s="34" t="s">
        <v>9</v>
      </c>
      <c r="B1" s="25" t="s">
        <v>20</v>
      </c>
      <c r="C1" s="27" t="s">
        <v>21</v>
      </c>
      <c r="D1" s="27" t="s">
        <v>22</v>
      </c>
      <c r="E1" s="36" t="s">
        <v>23</v>
      </c>
    </row>
    <row r="2" spans="1:8" x14ac:dyDescent="0.2">
      <c r="A2" s="25"/>
      <c r="D2" s="35"/>
    </row>
    <row r="3" spans="1:8" x14ac:dyDescent="0.2">
      <c r="A3" s="25"/>
      <c r="D3" s="35"/>
    </row>
    <row r="4" spans="1:8" x14ac:dyDescent="0.2">
      <c r="A4" s="25"/>
      <c r="D4" s="35"/>
    </row>
    <row r="5" spans="1:8" x14ac:dyDescent="0.2">
      <c r="A5" s="25"/>
      <c r="D5" s="35"/>
    </row>
    <row r="6" spans="1:8" x14ac:dyDescent="0.2">
      <c r="A6" s="38"/>
      <c r="C6" s="34"/>
      <c r="D6" s="39"/>
    </row>
    <row r="7" spans="1:8" x14ac:dyDescent="0.2">
      <c r="A7" s="25"/>
      <c r="D7" s="35"/>
    </row>
    <row r="8" spans="1:8" x14ac:dyDescent="0.2">
      <c r="A8" s="38"/>
      <c r="D8" s="39"/>
    </row>
    <row r="9" spans="1:8" x14ac:dyDescent="0.2">
      <c r="A9" s="25"/>
      <c r="D9" s="35"/>
    </row>
    <row r="10" spans="1:8" x14ac:dyDescent="0.2">
      <c r="A10" s="38"/>
      <c r="D10" s="39"/>
    </row>
    <row r="11" spans="1:8" x14ac:dyDescent="0.2">
      <c r="A11" s="25"/>
      <c r="D11" s="35"/>
    </row>
    <row r="12" spans="1:8" x14ac:dyDescent="0.2">
      <c r="A12" s="38"/>
      <c r="D12" s="39"/>
    </row>
    <row r="13" spans="1:8" x14ac:dyDescent="0.2">
      <c r="A13" s="25"/>
      <c r="D13" s="35"/>
    </row>
    <row r="14" spans="1:8" x14ac:dyDescent="0.2">
      <c r="A14" s="25"/>
      <c r="D14" s="35"/>
    </row>
    <row r="15" spans="1:8" x14ac:dyDescent="0.2">
      <c r="A15" s="38" t="s">
        <v>24</v>
      </c>
      <c r="D15" s="39">
        <v>1000</v>
      </c>
      <c r="H15" s="39"/>
    </row>
    <row r="16" spans="1:8" x14ac:dyDescent="0.2">
      <c r="A16" s="38" t="s">
        <v>25</v>
      </c>
      <c r="D16" s="39">
        <v>2000</v>
      </c>
    </row>
    <row r="17" spans="1:8" x14ac:dyDescent="0.2">
      <c r="A17" s="38" t="s">
        <v>26</v>
      </c>
      <c r="D17" s="39">
        <v>3000</v>
      </c>
    </row>
    <row r="18" spans="1:8" x14ac:dyDescent="0.2">
      <c r="A18" s="38" t="s">
        <v>27</v>
      </c>
      <c r="D18" s="39">
        <v>4000</v>
      </c>
    </row>
    <row r="19" spans="1:8" x14ac:dyDescent="0.2">
      <c r="A19" s="38" t="s">
        <v>28</v>
      </c>
      <c r="D19" s="39">
        <v>5000</v>
      </c>
    </row>
    <row r="20" spans="1:8" x14ac:dyDescent="0.2">
      <c r="A20" s="38" t="s">
        <v>29</v>
      </c>
      <c r="D20" s="39">
        <v>6000</v>
      </c>
      <c r="H20" s="39"/>
    </row>
    <row r="21" spans="1:8" x14ac:dyDescent="0.2">
      <c r="A21" s="38" t="s">
        <v>30</v>
      </c>
      <c r="D21" s="39">
        <v>7000</v>
      </c>
      <c r="H21" s="39"/>
    </row>
    <row r="22" spans="1:8" x14ac:dyDescent="0.2">
      <c r="A22" s="38" t="s">
        <v>31</v>
      </c>
      <c r="D22" s="39">
        <v>8000</v>
      </c>
      <c r="H22" s="39"/>
    </row>
    <row r="23" spans="1:8" x14ac:dyDescent="0.2">
      <c r="A23" s="38" t="s">
        <v>32</v>
      </c>
      <c r="D23" s="39">
        <v>9000</v>
      </c>
      <c r="H23" s="39"/>
    </row>
    <row r="24" spans="1:8" x14ac:dyDescent="0.2">
      <c r="A24" s="38" t="s">
        <v>33</v>
      </c>
      <c r="D24" s="39">
        <v>10000</v>
      </c>
      <c r="H24" s="39"/>
    </row>
    <row r="25" spans="1:8" x14ac:dyDescent="0.2">
      <c r="A25" s="38" t="s">
        <v>34</v>
      </c>
      <c r="D25" s="39">
        <v>11000</v>
      </c>
    </row>
    <row r="26" spans="1:8" x14ac:dyDescent="0.2">
      <c r="A26" s="38" t="s">
        <v>35</v>
      </c>
      <c r="D26" s="39">
        <v>12000</v>
      </c>
    </row>
    <row r="27" spans="1:8" x14ac:dyDescent="0.2">
      <c r="A27" s="38" t="s">
        <v>36</v>
      </c>
      <c r="D27" s="39">
        <v>13000</v>
      </c>
    </row>
    <row r="28" spans="1:8" x14ac:dyDescent="0.2">
      <c r="A28" s="38" t="s">
        <v>37</v>
      </c>
      <c r="D28" s="39">
        <v>14000</v>
      </c>
    </row>
    <row r="29" spans="1:8" x14ac:dyDescent="0.2">
      <c r="A29" s="38" t="s">
        <v>38</v>
      </c>
      <c r="D29" s="39">
        <v>15000</v>
      </c>
      <c r="F29" s="39"/>
    </row>
    <row r="30" spans="1:8" x14ac:dyDescent="0.2">
      <c r="A30" s="38" t="s">
        <v>39</v>
      </c>
      <c r="D30" s="39">
        <v>16000</v>
      </c>
      <c r="F30" s="39"/>
    </row>
    <row r="31" spans="1:8" x14ac:dyDescent="0.2">
      <c r="A31" s="38" t="s">
        <v>40</v>
      </c>
      <c r="D31" s="39">
        <v>17000</v>
      </c>
    </row>
    <row r="32" spans="1:8" x14ac:dyDescent="0.2">
      <c r="A32" s="38" t="s">
        <v>41</v>
      </c>
      <c r="D32" s="39">
        <v>18000</v>
      </c>
    </row>
    <row r="33" spans="1:6" x14ac:dyDescent="0.2">
      <c r="A33" s="38" t="s">
        <v>42</v>
      </c>
      <c r="D33" s="39">
        <v>19000</v>
      </c>
    </row>
    <row r="34" spans="1:6" x14ac:dyDescent="0.2">
      <c r="A34" s="38" t="s">
        <v>43</v>
      </c>
      <c r="D34" s="39">
        <v>20000</v>
      </c>
    </row>
    <row r="35" spans="1:6" x14ac:dyDescent="0.2">
      <c r="A35" s="38" t="s">
        <v>44</v>
      </c>
      <c r="D35" s="39">
        <v>21000</v>
      </c>
    </row>
    <row r="36" spans="1:6" x14ac:dyDescent="0.2">
      <c r="A36" s="38" t="s">
        <v>45</v>
      </c>
      <c r="D36" s="39">
        <v>21097.5</v>
      </c>
    </row>
    <row r="37" spans="1:6" x14ac:dyDescent="0.2">
      <c r="A37" s="38" t="s">
        <v>46</v>
      </c>
      <c r="D37" s="39">
        <v>22000</v>
      </c>
    </row>
    <row r="38" spans="1:6" x14ac:dyDescent="0.2">
      <c r="A38" s="38" t="s">
        <v>47</v>
      </c>
      <c r="D38" s="39">
        <v>23000</v>
      </c>
      <c r="F38" s="39"/>
    </row>
    <row r="39" spans="1:6" x14ac:dyDescent="0.2">
      <c r="A39" s="38" t="s">
        <v>48</v>
      </c>
      <c r="D39" s="39">
        <v>24000</v>
      </c>
      <c r="F39" s="39"/>
    </row>
    <row r="40" spans="1:6" x14ac:dyDescent="0.2">
      <c r="A40" s="38" t="s">
        <v>49</v>
      </c>
      <c r="D40" s="39">
        <v>25000</v>
      </c>
      <c r="F40" s="39"/>
    </row>
    <row r="41" spans="1:6" x14ac:dyDescent="0.2">
      <c r="A41" s="38" t="s">
        <v>50</v>
      </c>
      <c r="D41" s="39">
        <v>26000</v>
      </c>
      <c r="F41" s="39"/>
    </row>
    <row r="42" spans="1:6" x14ac:dyDescent="0.2">
      <c r="A42" s="38" t="s">
        <v>51</v>
      </c>
      <c r="D42" s="39">
        <v>27000</v>
      </c>
      <c r="F42" s="39"/>
    </row>
    <row r="43" spans="1:6" x14ac:dyDescent="0.2">
      <c r="A43" s="38" t="s">
        <v>52</v>
      </c>
      <c r="D43" s="39">
        <v>28000</v>
      </c>
      <c r="F43" s="39"/>
    </row>
    <row r="44" spans="1:6" x14ac:dyDescent="0.2">
      <c r="A44" s="38" t="s">
        <v>53</v>
      </c>
      <c r="D44" s="39">
        <v>29000</v>
      </c>
      <c r="F44" s="39"/>
    </row>
    <row r="45" spans="1:6" x14ac:dyDescent="0.2">
      <c r="A45" s="38" t="s">
        <v>54</v>
      </c>
      <c r="D45" s="39">
        <v>30000</v>
      </c>
      <c r="F45" s="39"/>
    </row>
    <row r="46" spans="1:6" x14ac:dyDescent="0.2">
      <c r="A46" s="38" t="s">
        <v>55</v>
      </c>
      <c r="D46" s="39">
        <v>31000</v>
      </c>
      <c r="F46" s="39"/>
    </row>
    <row r="47" spans="1:6" x14ac:dyDescent="0.2">
      <c r="A47" s="38" t="s">
        <v>56</v>
      </c>
      <c r="D47" s="39">
        <v>32000</v>
      </c>
      <c r="F47" s="39"/>
    </row>
    <row r="48" spans="1:6" x14ac:dyDescent="0.2">
      <c r="A48" s="38" t="s">
        <v>57</v>
      </c>
      <c r="D48" s="39">
        <v>33000</v>
      </c>
      <c r="F48" s="39"/>
    </row>
    <row r="49" spans="1:4" x14ac:dyDescent="0.2">
      <c r="A49" s="38" t="s">
        <v>58</v>
      </c>
      <c r="D49" s="39">
        <v>34000</v>
      </c>
    </row>
    <row r="50" spans="1:4" x14ac:dyDescent="0.2">
      <c r="A50" s="38" t="s">
        <v>59</v>
      </c>
      <c r="D50" s="39">
        <v>35000</v>
      </c>
    </row>
    <row r="51" spans="1:4" x14ac:dyDescent="0.2">
      <c r="A51" s="38" t="s">
        <v>60</v>
      </c>
      <c r="D51" s="39">
        <v>36000</v>
      </c>
    </row>
    <row r="52" spans="1:4" x14ac:dyDescent="0.2">
      <c r="A52" s="38" t="s">
        <v>61</v>
      </c>
      <c r="D52" s="39">
        <v>37000</v>
      </c>
    </row>
    <row r="53" spans="1:4" x14ac:dyDescent="0.2">
      <c r="A53" s="38" t="s">
        <v>62</v>
      </c>
      <c r="D53" s="39">
        <v>38000</v>
      </c>
    </row>
    <row r="54" spans="1:4" x14ac:dyDescent="0.2">
      <c r="A54" s="38" t="s">
        <v>63</v>
      </c>
      <c r="D54" s="39">
        <v>39000</v>
      </c>
    </row>
    <row r="55" spans="1:4" x14ac:dyDescent="0.2">
      <c r="A55" s="38" t="s">
        <v>64</v>
      </c>
      <c r="D55" s="39">
        <v>40000</v>
      </c>
    </row>
    <row r="56" spans="1:4" x14ac:dyDescent="0.2">
      <c r="A56" s="38" t="s">
        <v>65</v>
      </c>
      <c r="D56" s="39">
        <v>41000</v>
      </c>
    </row>
    <row r="57" spans="1:4" x14ac:dyDescent="0.2">
      <c r="A57" s="38" t="s">
        <v>66</v>
      </c>
      <c r="D57" s="39">
        <v>42000</v>
      </c>
    </row>
    <row r="58" spans="1:4" x14ac:dyDescent="0.2">
      <c r="A58" s="40" t="s">
        <v>67</v>
      </c>
      <c r="C58" s="41"/>
      <c r="D58" s="39">
        <v>42195</v>
      </c>
    </row>
    <row r="86" spans="1:6" x14ac:dyDescent="0.2">
      <c r="A86" s="25"/>
      <c r="D86" s="35"/>
    </row>
    <row r="87" spans="1:6" x14ac:dyDescent="0.2">
      <c r="A87" s="25"/>
      <c r="D87" s="35"/>
    </row>
    <row r="88" spans="1:6" x14ac:dyDescent="0.2">
      <c r="A88" s="25"/>
      <c r="D88" s="35"/>
      <c r="F88" s="39"/>
    </row>
    <row r="89" spans="1:6" x14ac:dyDescent="0.2">
      <c r="A89" s="25"/>
      <c r="D89" s="35"/>
    </row>
    <row r="90" spans="1:6" x14ac:dyDescent="0.2">
      <c r="A90" s="38"/>
      <c r="D90" s="39"/>
    </row>
    <row r="91" spans="1:6" x14ac:dyDescent="0.2">
      <c r="A91" s="25"/>
      <c r="B91" s="15"/>
      <c r="D91" s="35"/>
    </row>
    <row r="92" spans="1:6" x14ac:dyDescent="0.2">
      <c r="A92" s="38"/>
      <c r="D92" s="39"/>
    </row>
    <row r="93" spans="1:6" x14ac:dyDescent="0.2">
      <c r="A93" s="25"/>
      <c r="D93" s="35"/>
    </row>
    <row r="94" spans="1:6" x14ac:dyDescent="0.2">
      <c r="A94" s="25"/>
      <c r="B94" s="15"/>
      <c r="D94" s="35"/>
    </row>
    <row r="95" spans="1:6" x14ac:dyDescent="0.2">
      <c r="A95" s="38"/>
      <c r="D95" s="39"/>
    </row>
    <row r="96" spans="1:6" x14ac:dyDescent="0.2">
      <c r="A96" s="25"/>
      <c r="B96" s="15"/>
      <c r="D96" s="35"/>
    </row>
    <row r="97" spans="1:4" x14ac:dyDescent="0.2">
      <c r="A97" s="38"/>
      <c r="D97" s="39"/>
    </row>
    <row r="98" spans="1:4" x14ac:dyDescent="0.2">
      <c r="A98" s="25"/>
      <c r="B98" s="15"/>
      <c r="D98" s="35"/>
    </row>
    <row r="99" spans="1:4" x14ac:dyDescent="0.2">
      <c r="A99" s="38"/>
      <c r="D99" s="39"/>
    </row>
    <row r="100" spans="1:4" x14ac:dyDescent="0.2">
      <c r="A100" s="25"/>
      <c r="B100" s="15"/>
      <c r="D100" s="35"/>
    </row>
    <row r="101" spans="1:4" x14ac:dyDescent="0.2">
      <c r="A101" s="25"/>
      <c r="D101" s="35"/>
    </row>
    <row r="102" spans="1:4" x14ac:dyDescent="0.2">
      <c r="A102" s="38"/>
      <c r="D102" s="39"/>
    </row>
    <row r="103" spans="1:4" x14ac:dyDescent="0.2">
      <c r="A103" s="25"/>
      <c r="D103" s="35"/>
    </row>
    <row r="104" spans="1:4" x14ac:dyDescent="0.2">
      <c r="A104" s="38"/>
      <c r="D104" s="39"/>
    </row>
    <row r="105" spans="1:4" x14ac:dyDescent="0.2">
      <c r="A105" s="25"/>
      <c r="D105" s="35"/>
    </row>
    <row r="106" spans="1:4" x14ac:dyDescent="0.2">
      <c r="A106" s="38"/>
      <c r="D106" s="39"/>
    </row>
    <row r="107" spans="1:4" x14ac:dyDescent="0.2">
      <c r="A107" s="25"/>
      <c r="D107" s="35"/>
    </row>
    <row r="108" spans="1:4" x14ac:dyDescent="0.2">
      <c r="A108" s="38"/>
      <c r="D108" s="39"/>
    </row>
    <row r="109" spans="1:4" x14ac:dyDescent="0.2">
      <c r="A109" s="25"/>
      <c r="D109" s="35"/>
    </row>
    <row r="110" spans="1:4" x14ac:dyDescent="0.2">
      <c r="A110" s="25"/>
      <c r="D110" s="35"/>
    </row>
    <row r="111" spans="1:4" x14ac:dyDescent="0.2">
      <c r="A111" s="25"/>
      <c r="D111" s="35"/>
    </row>
    <row r="112" spans="1:4" x14ac:dyDescent="0.2">
      <c r="A112" s="25"/>
      <c r="D112" s="35"/>
    </row>
    <row r="113" spans="1:6" x14ac:dyDescent="0.2">
      <c r="A113" s="25"/>
      <c r="D113" s="35"/>
    </row>
    <row r="114" spans="1:6" x14ac:dyDescent="0.2">
      <c r="A114" s="38"/>
      <c r="D114" s="39"/>
    </row>
    <row r="115" spans="1:6" x14ac:dyDescent="0.2">
      <c r="A115" s="25"/>
      <c r="D115" s="35"/>
      <c r="F115" s="39"/>
    </row>
    <row r="116" spans="1:6" x14ac:dyDescent="0.2">
      <c r="A116" s="25"/>
      <c r="D116" s="35"/>
    </row>
    <row r="117" spans="1:6" x14ac:dyDescent="0.2">
      <c r="A117" s="38"/>
      <c r="D117" s="39"/>
    </row>
    <row r="118" spans="1:6" x14ac:dyDescent="0.2">
      <c r="A118" s="25"/>
      <c r="D118" s="35"/>
    </row>
    <row r="119" spans="1:6" x14ac:dyDescent="0.2">
      <c r="A119" s="25"/>
      <c r="B119" s="15"/>
      <c r="D119" s="35"/>
    </row>
    <row r="120" spans="1:6" x14ac:dyDescent="0.2">
      <c r="A120" s="25"/>
      <c r="B120" s="15"/>
      <c r="D120" s="35"/>
    </row>
    <row r="121" spans="1:6" x14ac:dyDescent="0.2">
      <c r="A121" s="25"/>
      <c r="B121" s="34"/>
      <c r="D121" s="35"/>
    </row>
    <row r="122" spans="1:6" x14ac:dyDescent="0.2">
      <c r="A122" s="25"/>
      <c r="D122" s="35"/>
    </row>
    <row r="123" spans="1:6" x14ac:dyDescent="0.2">
      <c r="A123" s="25"/>
      <c r="D123" s="35"/>
    </row>
    <row r="124" spans="1:6" x14ac:dyDescent="0.2">
      <c r="A124" s="25"/>
      <c r="D124" s="35"/>
      <c r="F124" s="39"/>
    </row>
    <row r="125" spans="1:6" x14ac:dyDescent="0.2">
      <c r="A125" s="38"/>
      <c r="D125" s="39"/>
      <c r="F125" s="39"/>
    </row>
    <row r="126" spans="1:6" x14ac:dyDescent="0.2">
      <c r="A126" s="25"/>
      <c r="D126" s="35"/>
    </row>
    <row r="127" spans="1:6" x14ac:dyDescent="0.2">
      <c r="A127" s="38"/>
      <c r="D127" s="39"/>
    </row>
    <row r="128" spans="1:6" x14ac:dyDescent="0.2">
      <c r="A128" s="25"/>
      <c r="D128" s="35"/>
    </row>
    <row r="129" spans="1:6" x14ac:dyDescent="0.2">
      <c r="A129" s="38"/>
      <c r="D129" s="39"/>
    </row>
    <row r="130" spans="1:6" x14ac:dyDescent="0.2">
      <c r="A130" s="25"/>
      <c r="D130" s="35"/>
    </row>
    <row r="131" spans="1:6" x14ac:dyDescent="0.2">
      <c r="A131" s="25"/>
      <c r="D131" s="35"/>
    </row>
    <row r="132" spans="1:6" x14ac:dyDescent="0.2">
      <c r="A132" s="25"/>
      <c r="D132" s="35"/>
    </row>
    <row r="133" spans="1:6" x14ac:dyDescent="0.2">
      <c r="A133" s="25"/>
      <c r="D133" s="35"/>
    </row>
    <row r="134" spans="1:6" x14ac:dyDescent="0.2">
      <c r="A134" s="25"/>
      <c r="D134" s="35"/>
    </row>
    <row r="135" spans="1:6" x14ac:dyDescent="0.2">
      <c r="A135" s="38"/>
      <c r="D135" s="39"/>
    </row>
    <row r="136" spans="1:6" x14ac:dyDescent="0.2">
      <c r="A136" s="25"/>
      <c r="D136" s="35"/>
      <c r="F136" s="39"/>
    </row>
    <row r="137" spans="1:6" x14ac:dyDescent="0.2">
      <c r="A137" s="38"/>
      <c r="D137" s="39"/>
      <c r="F137" s="39"/>
    </row>
    <row r="138" spans="1:6" x14ac:dyDescent="0.2">
      <c r="A138" s="25"/>
      <c r="D138" s="35"/>
    </row>
    <row r="139" spans="1:6" x14ac:dyDescent="0.2">
      <c r="A139" s="25"/>
      <c r="D139" s="35"/>
    </row>
    <row r="140" spans="1:6" x14ac:dyDescent="0.2">
      <c r="A140" s="25"/>
      <c r="D140" s="35"/>
      <c r="F140" s="39"/>
    </row>
    <row r="141" spans="1:6" x14ac:dyDescent="0.2">
      <c r="A141" s="25"/>
      <c r="D141" s="35"/>
    </row>
    <row r="142" spans="1:6" x14ac:dyDescent="0.2">
      <c r="A142" s="25"/>
      <c r="D142" s="35"/>
    </row>
    <row r="143" spans="1:6" x14ac:dyDescent="0.2">
      <c r="A143" s="25"/>
      <c r="D143" s="35"/>
    </row>
    <row r="144" spans="1:6" x14ac:dyDescent="0.2">
      <c r="A144" s="25"/>
      <c r="D144" s="35"/>
    </row>
    <row r="145" spans="1:4" x14ac:dyDescent="0.2">
      <c r="A145" s="25"/>
      <c r="D145" s="35"/>
    </row>
    <row r="146" spans="1:4" x14ac:dyDescent="0.2">
      <c r="B146" s="34"/>
      <c r="C146" s="34"/>
      <c r="D146" s="35"/>
    </row>
    <row r="147" spans="1:4" x14ac:dyDescent="0.2">
      <c r="A147" s="25"/>
      <c r="D147" s="35"/>
    </row>
    <row r="148" spans="1:4" x14ac:dyDescent="0.2">
      <c r="A148" s="25"/>
      <c r="D148" s="35"/>
    </row>
    <row r="149" spans="1:4" x14ac:dyDescent="0.2">
      <c r="A149" s="25"/>
      <c r="D149" s="35"/>
    </row>
    <row r="150" spans="1:4" x14ac:dyDescent="0.2">
      <c r="A150" s="25"/>
      <c r="D150" s="35"/>
    </row>
    <row r="151" spans="1:4" x14ac:dyDescent="0.2">
      <c r="A151" s="38"/>
      <c r="D151" s="39"/>
    </row>
    <row r="152" spans="1:4" x14ac:dyDescent="0.2">
      <c r="A152" s="25"/>
      <c r="D152" s="35"/>
    </row>
    <row r="153" spans="1:4" x14ac:dyDescent="0.2">
      <c r="A153" s="38"/>
      <c r="D153" s="39"/>
    </row>
    <row r="154" spans="1:4" x14ac:dyDescent="0.2">
      <c r="A154" s="25"/>
      <c r="D154" s="35"/>
    </row>
    <row r="155" spans="1:4" x14ac:dyDescent="0.2">
      <c r="A155" s="25"/>
      <c r="D155" s="35"/>
    </row>
    <row r="156" spans="1:4" x14ac:dyDescent="0.2">
      <c r="A156" s="25"/>
      <c r="D156" s="35"/>
    </row>
    <row r="157" spans="1:4" x14ac:dyDescent="0.2">
      <c r="A157" s="38"/>
      <c r="D157" s="39"/>
    </row>
    <row r="158" spans="1:4" x14ac:dyDescent="0.2">
      <c r="A158" s="25"/>
      <c r="D158" s="35"/>
    </row>
    <row r="159" spans="1:4" x14ac:dyDescent="0.2">
      <c r="A159" s="25"/>
      <c r="D159" s="35"/>
    </row>
    <row r="160" spans="1:4" x14ac:dyDescent="0.2">
      <c r="A160" s="25"/>
      <c r="D160" s="35"/>
    </row>
    <row r="161" spans="1:4" x14ac:dyDescent="0.2">
      <c r="A161" s="25"/>
      <c r="D161" s="35"/>
    </row>
    <row r="162" spans="1:4" x14ac:dyDescent="0.2">
      <c r="A162" s="25"/>
      <c r="D162" s="35"/>
    </row>
    <row r="163" spans="1:4" x14ac:dyDescent="0.2">
      <c r="A163" s="38"/>
      <c r="D163" s="39"/>
    </row>
    <row r="164" spans="1:4" x14ac:dyDescent="0.2">
      <c r="A164" s="25"/>
      <c r="D164" s="35"/>
    </row>
    <row r="165" spans="1:4" x14ac:dyDescent="0.2">
      <c r="A165" s="25"/>
      <c r="D165" s="35"/>
    </row>
    <row r="166" spans="1:4" x14ac:dyDescent="0.2">
      <c r="A166" s="25"/>
      <c r="B166" s="15"/>
      <c r="D166" s="35"/>
    </row>
    <row r="167" spans="1:4" x14ac:dyDescent="0.2">
      <c r="A167" s="25"/>
      <c r="D167" s="35"/>
    </row>
    <row r="168" spans="1:4" x14ac:dyDescent="0.2">
      <c r="A168" s="25"/>
      <c r="D168" s="35"/>
    </row>
    <row r="169" spans="1:4" x14ac:dyDescent="0.2">
      <c r="D169" s="35"/>
    </row>
  </sheetData>
  <printOptions gridLines="1"/>
  <pageMargins left="0.78749999999999998" right="0.78749999999999998" top="0.76041666666666696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8E5D-EFB8-444B-AAEC-4EA77FEB077E}">
  <dimension ref="A1:K53"/>
  <sheetViews>
    <sheetView showZero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28" sqref="N28"/>
    </sheetView>
  </sheetViews>
  <sheetFormatPr baseColWidth="10" defaultColWidth="10.7109375" defaultRowHeight="15" x14ac:dyDescent="0.25"/>
  <cols>
    <col min="1" max="1" width="11.140625" bestFit="1" customWidth="1"/>
    <col min="2" max="2" width="10.5703125" style="7" bestFit="1" customWidth="1"/>
    <col min="3" max="3" width="5.140625" style="7" bestFit="1" customWidth="1"/>
    <col min="4" max="10" width="5.5703125" bestFit="1" customWidth="1"/>
    <col min="11" max="11" width="6.42578125" bestFit="1" customWidth="1"/>
  </cols>
  <sheetData>
    <row r="1" spans="1:11" s="4" customFormat="1" ht="15" customHeight="1" x14ac:dyDescent="0.2">
      <c r="A1" s="1" t="s">
        <v>0</v>
      </c>
      <c r="B1" s="2" t="s">
        <v>1</v>
      </c>
      <c r="C1" s="3">
        <v>250</v>
      </c>
      <c r="D1" s="3">
        <v>300</v>
      </c>
      <c r="E1" s="3">
        <v>400</v>
      </c>
      <c r="F1" s="3">
        <v>500</v>
      </c>
      <c r="G1" s="3">
        <v>600</v>
      </c>
      <c r="H1" s="3">
        <v>700</v>
      </c>
      <c r="I1" s="3">
        <v>800</v>
      </c>
      <c r="J1" s="3">
        <v>900</v>
      </c>
      <c r="K1" s="3">
        <v>1000</v>
      </c>
    </row>
    <row r="2" spans="1:11" ht="15" customHeight="1" x14ac:dyDescent="0.25">
      <c r="B2" s="5"/>
      <c r="C2" s="110" t="s">
        <v>2</v>
      </c>
      <c r="D2" s="110"/>
      <c r="E2" s="110"/>
      <c r="F2" s="110"/>
      <c r="G2" s="110"/>
      <c r="H2" s="110"/>
      <c r="I2" s="110"/>
      <c r="J2" s="110"/>
      <c r="K2" s="110"/>
    </row>
    <row r="3" spans="1:11" s="4" customFormat="1" ht="12.75" customHeight="1" x14ac:dyDescent="0.2">
      <c r="A3" s="1">
        <v>40</v>
      </c>
      <c r="B3" s="2">
        <f t="shared" ref="B3:B53" si="0">1+(0.0000115*(A3-$A$23))</f>
        <v>1.00023</v>
      </c>
      <c r="C3" s="6">
        <f t="shared" ref="C3:K18" si="1">(($B3*C$1)-C$1)*100</f>
        <v>5.7499999999976126</v>
      </c>
      <c r="D3" s="6">
        <f t="shared" si="1"/>
        <v>6.8999999999959982</v>
      </c>
      <c r="E3" s="6">
        <f t="shared" si="1"/>
        <v>9.1999999999984539</v>
      </c>
      <c r="F3" s="6">
        <f t="shared" si="1"/>
        <v>11.499999999995225</v>
      </c>
      <c r="G3" s="6">
        <f t="shared" si="1"/>
        <v>13.799999999991996</v>
      </c>
      <c r="H3" s="6">
        <f t="shared" si="1"/>
        <v>16.099999999994452</v>
      </c>
      <c r="I3" s="6">
        <f t="shared" si="1"/>
        <v>18.399999999996908</v>
      </c>
      <c r="J3" s="6">
        <f t="shared" si="1"/>
        <v>20.699999999999363</v>
      </c>
      <c r="K3" s="6">
        <f t="shared" si="1"/>
        <v>22.99999999999045</v>
      </c>
    </row>
    <row r="4" spans="1:11" s="4" customFormat="1" ht="12.75" customHeight="1" x14ac:dyDescent="0.2">
      <c r="A4" s="1">
        <v>39</v>
      </c>
      <c r="B4" s="2">
        <f t="shared" si="0"/>
        <v>1.0002184999999999</v>
      </c>
      <c r="C4" s="6">
        <f t="shared" si="1"/>
        <v>5.4624999999987267</v>
      </c>
      <c r="D4" s="6">
        <f t="shared" si="1"/>
        <v>6.5549999999973352</v>
      </c>
      <c r="E4" s="6">
        <f t="shared" si="1"/>
        <v>8.7399999999945521</v>
      </c>
      <c r="F4" s="6">
        <f t="shared" si="1"/>
        <v>10.924999999997453</v>
      </c>
      <c r="G4" s="6">
        <f t="shared" si="1"/>
        <v>13.10999999999467</v>
      </c>
      <c r="H4" s="6">
        <f t="shared" si="1"/>
        <v>15.294999999991887</v>
      </c>
      <c r="I4" s="6">
        <f t="shared" si="1"/>
        <v>17.479999999989104</v>
      </c>
      <c r="J4" s="6">
        <f t="shared" si="1"/>
        <v>19.664999999986321</v>
      </c>
      <c r="K4" s="6">
        <f t="shared" si="1"/>
        <v>21.849999999994907</v>
      </c>
    </row>
    <row r="5" spans="1:11" s="4" customFormat="1" ht="12.75" customHeight="1" x14ac:dyDescent="0.2">
      <c r="A5" s="1">
        <v>38</v>
      </c>
      <c r="B5" s="2">
        <f t="shared" si="0"/>
        <v>1.0002070000000001</v>
      </c>
      <c r="C5" s="6">
        <f t="shared" si="1"/>
        <v>5.175000000002683</v>
      </c>
      <c r="D5" s="6">
        <f t="shared" si="1"/>
        <v>6.2100000000043565</v>
      </c>
      <c r="E5" s="6">
        <f t="shared" si="1"/>
        <v>8.2800000000020191</v>
      </c>
      <c r="F5" s="6">
        <f t="shared" si="1"/>
        <v>10.350000000005366</v>
      </c>
      <c r="G5" s="6">
        <f t="shared" si="1"/>
        <v>12.420000000008713</v>
      </c>
      <c r="H5" s="6">
        <f t="shared" si="1"/>
        <v>14.490000000000691</v>
      </c>
      <c r="I5" s="6">
        <f t="shared" si="1"/>
        <v>16.560000000004038</v>
      </c>
      <c r="J5" s="6">
        <f t="shared" si="1"/>
        <v>18.630000000007385</v>
      </c>
      <c r="K5" s="6">
        <f t="shared" si="1"/>
        <v>20.700000000010732</v>
      </c>
    </row>
    <row r="6" spans="1:11" s="4" customFormat="1" ht="12.75" customHeight="1" x14ac:dyDescent="0.2">
      <c r="A6" s="1">
        <v>37</v>
      </c>
      <c r="B6" s="2">
        <f t="shared" si="0"/>
        <v>1.0001955</v>
      </c>
      <c r="C6" s="6">
        <f t="shared" si="1"/>
        <v>4.887500000000955</v>
      </c>
      <c r="D6" s="6">
        <f t="shared" si="1"/>
        <v>5.8650000000000091</v>
      </c>
      <c r="E6" s="6">
        <f t="shared" si="1"/>
        <v>7.8199999999981173</v>
      </c>
      <c r="F6" s="6">
        <f t="shared" si="1"/>
        <v>9.7750000000019099</v>
      </c>
      <c r="G6" s="6">
        <f t="shared" si="1"/>
        <v>11.730000000000018</v>
      </c>
      <c r="H6" s="6">
        <f t="shared" si="1"/>
        <v>13.684999999998126</v>
      </c>
      <c r="I6" s="6">
        <f t="shared" si="1"/>
        <v>15.639999999996235</v>
      </c>
      <c r="J6" s="6">
        <f t="shared" si="1"/>
        <v>17.595000000005712</v>
      </c>
      <c r="K6" s="6">
        <f t="shared" si="1"/>
        <v>19.55000000000382</v>
      </c>
    </row>
    <row r="7" spans="1:11" s="4" customFormat="1" ht="12.75" customHeight="1" x14ac:dyDescent="0.2">
      <c r="A7" s="1">
        <v>36</v>
      </c>
      <c r="B7" s="2">
        <f t="shared" si="0"/>
        <v>1.000184</v>
      </c>
      <c r="C7" s="6">
        <f t="shared" si="1"/>
        <v>4.5999999999992269</v>
      </c>
      <c r="D7" s="6">
        <f t="shared" si="1"/>
        <v>5.5200000000013461</v>
      </c>
      <c r="E7" s="6">
        <f t="shared" si="1"/>
        <v>7.3599999999999</v>
      </c>
      <c r="F7" s="6">
        <f t="shared" si="1"/>
        <v>9.1999999999984539</v>
      </c>
      <c r="G7" s="6">
        <f t="shared" si="1"/>
        <v>11.040000000002692</v>
      </c>
      <c r="H7" s="6">
        <f t="shared" si="1"/>
        <v>12.879999999995562</v>
      </c>
      <c r="I7" s="6">
        <f t="shared" si="1"/>
        <v>14.7199999999998</v>
      </c>
      <c r="J7" s="6">
        <f t="shared" si="1"/>
        <v>16.559999999992669</v>
      </c>
      <c r="K7" s="6">
        <f t="shared" si="1"/>
        <v>18.399999999996908</v>
      </c>
    </row>
    <row r="8" spans="1:11" s="4" customFormat="1" ht="12.75" customHeight="1" x14ac:dyDescent="0.2">
      <c r="A8" s="1">
        <v>35</v>
      </c>
      <c r="B8" s="2">
        <f t="shared" si="0"/>
        <v>1.0001724999999999</v>
      </c>
      <c r="C8" s="6">
        <f t="shared" si="1"/>
        <v>4.3124999999974989</v>
      </c>
      <c r="D8" s="6">
        <f t="shared" si="1"/>
        <v>5.1749999999969987</v>
      </c>
      <c r="E8" s="6">
        <f t="shared" si="1"/>
        <v>6.8999999999959982</v>
      </c>
      <c r="F8" s="6">
        <f t="shared" si="1"/>
        <v>8.6249999999949978</v>
      </c>
      <c r="G8" s="6">
        <f t="shared" si="1"/>
        <v>10.349999999993997</v>
      </c>
      <c r="H8" s="6">
        <f t="shared" si="1"/>
        <v>12.074999999992997</v>
      </c>
      <c r="I8" s="6">
        <f t="shared" si="1"/>
        <v>13.799999999991996</v>
      </c>
      <c r="J8" s="6">
        <f t="shared" si="1"/>
        <v>15.524999999990996</v>
      </c>
      <c r="K8" s="6">
        <f t="shared" si="1"/>
        <v>17.249999999989996</v>
      </c>
    </row>
    <row r="9" spans="1:11" s="4" customFormat="1" ht="12.75" customHeight="1" x14ac:dyDescent="0.2">
      <c r="A9" s="1">
        <v>34</v>
      </c>
      <c r="B9" s="2">
        <f t="shared" si="0"/>
        <v>1.0001610000000001</v>
      </c>
      <c r="C9" s="6">
        <f t="shared" si="1"/>
        <v>4.0250000000014552</v>
      </c>
      <c r="D9" s="6">
        <f t="shared" si="1"/>
        <v>4.83000000000402</v>
      </c>
      <c r="E9" s="6">
        <f t="shared" si="1"/>
        <v>6.4400000000034652</v>
      </c>
      <c r="F9" s="6">
        <f t="shared" si="1"/>
        <v>8.0500000000029104</v>
      </c>
      <c r="G9" s="6">
        <f t="shared" si="1"/>
        <v>9.6600000000080399</v>
      </c>
      <c r="H9" s="6">
        <f t="shared" si="1"/>
        <v>11.270000000001801</v>
      </c>
      <c r="I9" s="6">
        <f t="shared" si="1"/>
        <v>12.88000000000693</v>
      </c>
      <c r="J9" s="6">
        <f t="shared" si="1"/>
        <v>14.49000000001206</v>
      </c>
      <c r="K9" s="6">
        <f t="shared" si="1"/>
        <v>16.100000000005821</v>
      </c>
    </row>
    <row r="10" spans="1:11" s="4" customFormat="1" ht="12.75" customHeight="1" x14ac:dyDescent="0.2">
      <c r="A10" s="1">
        <v>33</v>
      </c>
      <c r="B10" s="2">
        <f t="shared" si="0"/>
        <v>1.0001495</v>
      </c>
      <c r="C10" s="6">
        <f t="shared" si="1"/>
        <v>3.7374999999997272</v>
      </c>
      <c r="D10" s="6">
        <f t="shared" si="1"/>
        <v>4.4849999999996726</v>
      </c>
      <c r="E10" s="6">
        <f t="shared" si="1"/>
        <v>5.9799999999995634</v>
      </c>
      <c r="F10" s="6">
        <f t="shared" si="1"/>
        <v>7.4749999999994543</v>
      </c>
      <c r="G10" s="6">
        <f t="shared" si="1"/>
        <v>8.9699999999993452</v>
      </c>
      <c r="H10" s="6">
        <f t="shared" si="1"/>
        <v>10.464999999999236</v>
      </c>
      <c r="I10" s="6">
        <f t="shared" si="1"/>
        <v>11.959999999999127</v>
      </c>
      <c r="J10" s="6">
        <f t="shared" si="1"/>
        <v>13.454999999999018</v>
      </c>
      <c r="K10" s="6">
        <f t="shared" si="1"/>
        <v>14.949999999998909</v>
      </c>
    </row>
    <row r="11" spans="1:11" s="4" customFormat="1" ht="12.75" customHeight="1" x14ac:dyDescent="0.2">
      <c r="A11" s="1">
        <v>32</v>
      </c>
      <c r="B11" s="2">
        <f t="shared" si="0"/>
        <v>1.000138</v>
      </c>
      <c r="C11" s="6">
        <f t="shared" si="1"/>
        <v>3.4499999999979991</v>
      </c>
      <c r="D11" s="6">
        <f t="shared" si="1"/>
        <v>4.1400000000010095</v>
      </c>
      <c r="E11" s="6">
        <f t="shared" si="1"/>
        <v>5.5200000000013461</v>
      </c>
      <c r="F11" s="6">
        <f t="shared" si="1"/>
        <v>6.8999999999959982</v>
      </c>
      <c r="G11" s="6">
        <f t="shared" si="1"/>
        <v>8.2800000000020191</v>
      </c>
      <c r="H11" s="6">
        <f t="shared" si="1"/>
        <v>9.6599999999966712</v>
      </c>
      <c r="I11" s="6">
        <f t="shared" si="1"/>
        <v>11.040000000002692</v>
      </c>
      <c r="J11" s="6">
        <f t="shared" si="1"/>
        <v>12.419999999997344</v>
      </c>
      <c r="K11" s="6">
        <f t="shared" si="1"/>
        <v>13.799999999991996</v>
      </c>
    </row>
    <row r="12" spans="1:11" s="4" customFormat="1" ht="12.75" customHeight="1" x14ac:dyDescent="0.2">
      <c r="A12" s="1">
        <v>31</v>
      </c>
      <c r="B12" s="2">
        <f t="shared" si="0"/>
        <v>1.0001264999999999</v>
      </c>
      <c r="C12" s="6">
        <f t="shared" si="1"/>
        <v>3.1624999999991132</v>
      </c>
      <c r="D12" s="6">
        <f t="shared" si="1"/>
        <v>3.7949999999966622</v>
      </c>
      <c r="E12" s="6">
        <f t="shared" si="1"/>
        <v>5.0599999999974443</v>
      </c>
      <c r="F12" s="6">
        <f t="shared" si="1"/>
        <v>6.3249999999982265</v>
      </c>
      <c r="G12" s="6">
        <f t="shared" si="1"/>
        <v>7.5899999999933243</v>
      </c>
      <c r="H12" s="6">
        <f t="shared" si="1"/>
        <v>8.8549999999941065</v>
      </c>
      <c r="I12" s="6">
        <f t="shared" si="1"/>
        <v>10.119999999994889</v>
      </c>
      <c r="J12" s="6">
        <f t="shared" si="1"/>
        <v>11.384999999995671</v>
      </c>
      <c r="K12" s="6">
        <f t="shared" si="1"/>
        <v>12.649999999996453</v>
      </c>
    </row>
    <row r="13" spans="1:11" s="4" customFormat="1" ht="12.75" customHeight="1" x14ac:dyDescent="0.2">
      <c r="A13" s="1">
        <v>30</v>
      </c>
      <c r="B13" s="2">
        <f t="shared" si="0"/>
        <v>1.0001150000000001</v>
      </c>
      <c r="C13" s="6">
        <f t="shared" si="1"/>
        <v>2.8750000000030695</v>
      </c>
      <c r="D13" s="6">
        <f t="shared" si="1"/>
        <v>3.4500000000036835</v>
      </c>
      <c r="E13" s="6">
        <f t="shared" si="1"/>
        <v>4.6000000000049113</v>
      </c>
      <c r="F13" s="6">
        <f t="shared" si="1"/>
        <v>5.7500000000061391</v>
      </c>
      <c r="G13" s="6">
        <f t="shared" si="1"/>
        <v>6.9000000000073669</v>
      </c>
      <c r="H13" s="6">
        <f t="shared" si="1"/>
        <v>8.0500000000029104</v>
      </c>
      <c r="I13" s="6">
        <f t="shared" si="1"/>
        <v>9.2000000000098225</v>
      </c>
      <c r="J13" s="6">
        <f t="shared" si="1"/>
        <v>10.350000000005366</v>
      </c>
      <c r="K13" s="6">
        <f t="shared" si="1"/>
        <v>11.500000000012278</v>
      </c>
    </row>
    <row r="14" spans="1:11" s="4" customFormat="1" ht="12.75" customHeight="1" x14ac:dyDescent="0.2">
      <c r="A14" s="1">
        <v>29</v>
      </c>
      <c r="B14" s="2">
        <f t="shared" si="0"/>
        <v>1.0001035</v>
      </c>
      <c r="C14" s="6">
        <f t="shared" si="1"/>
        <v>2.5875000000013415</v>
      </c>
      <c r="D14" s="6">
        <f t="shared" si="1"/>
        <v>3.1049999999993361</v>
      </c>
      <c r="E14" s="6">
        <f t="shared" si="1"/>
        <v>4.1400000000010095</v>
      </c>
      <c r="F14" s="6">
        <f t="shared" si="1"/>
        <v>5.175000000002683</v>
      </c>
      <c r="G14" s="6">
        <f t="shared" si="1"/>
        <v>6.2099999999986721</v>
      </c>
      <c r="H14" s="6">
        <f t="shared" si="1"/>
        <v>7.2450000000003456</v>
      </c>
      <c r="I14" s="6">
        <f t="shared" si="1"/>
        <v>8.2800000000020191</v>
      </c>
      <c r="J14" s="6">
        <f t="shared" si="1"/>
        <v>9.3150000000036925</v>
      </c>
      <c r="K14" s="6">
        <f t="shared" si="1"/>
        <v>10.350000000005366</v>
      </c>
    </row>
    <row r="15" spans="1:11" s="4" customFormat="1" ht="12.75" customHeight="1" x14ac:dyDescent="0.2">
      <c r="A15" s="1">
        <v>28</v>
      </c>
      <c r="B15" s="2">
        <f t="shared" si="0"/>
        <v>1.000092</v>
      </c>
      <c r="C15" s="6">
        <f t="shared" si="1"/>
        <v>2.2999999999996135</v>
      </c>
      <c r="D15" s="6">
        <f t="shared" si="1"/>
        <v>2.760000000000673</v>
      </c>
      <c r="E15" s="6">
        <f t="shared" si="1"/>
        <v>3.6799999999971078</v>
      </c>
      <c r="F15" s="6">
        <f t="shared" si="1"/>
        <v>4.5999999999992269</v>
      </c>
      <c r="G15" s="6">
        <f t="shared" si="1"/>
        <v>5.5200000000013461</v>
      </c>
      <c r="H15" s="6">
        <f t="shared" si="1"/>
        <v>6.4399999999977808</v>
      </c>
      <c r="I15" s="6">
        <f t="shared" si="1"/>
        <v>7.3599999999942156</v>
      </c>
      <c r="J15" s="6">
        <f t="shared" si="1"/>
        <v>8.2800000000020191</v>
      </c>
      <c r="K15" s="6">
        <f t="shared" si="1"/>
        <v>9.1999999999984539</v>
      </c>
    </row>
    <row r="16" spans="1:11" s="4" customFormat="1" ht="12.75" customHeight="1" x14ac:dyDescent="0.2">
      <c r="A16" s="1">
        <v>27</v>
      </c>
      <c r="B16" s="2">
        <f t="shared" si="0"/>
        <v>1.0000804999999999</v>
      </c>
      <c r="C16" s="6">
        <f t="shared" si="1"/>
        <v>2.0124999999978854</v>
      </c>
      <c r="D16" s="6">
        <f t="shared" si="1"/>
        <v>2.4149999999963256</v>
      </c>
      <c r="E16" s="6">
        <f t="shared" si="1"/>
        <v>3.2199999999988904</v>
      </c>
      <c r="F16" s="6">
        <f t="shared" si="1"/>
        <v>4.0249999999957708</v>
      </c>
      <c r="G16" s="6">
        <f t="shared" si="1"/>
        <v>4.8299999999926513</v>
      </c>
      <c r="H16" s="6">
        <f t="shared" si="1"/>
        <v>5.6349999999952161</v>
      </c>
      <c r="I16" s="6">
        <f t="shared" si="1"/>
        <v>6.4399999999977808</v>
      </c>
      <c r="J16" s="6">
        <f t="shared" si="1"/>
        <v>7.2449999999889769</v>
      </c>
      <c r="K16" s="6">
        <f t="shared" si="1"/>
        <v>8.0499999999915417</v>
      </c>
    </row>
    <row r="17" spans="1:11" s="4" customFormat="1" ht="12.75" customHeight="1" x14ac:dyDescent="0.2">
      <c r="A17" s="1">
        <v>26</v>
      </c>
      <c r="B17" s="2">
        <f t="shared" si="0"/>
        <v>1.0000690000000001</v>
      </c>
      <c r="C17" s="6">
        <f t="shared" si="1"/>
        <v>1.7250000000018417</v>
      </c>
      <c r="D17" s="6">
        <f t="shared" si="1"/>
        <v>2.0700000000033469</v>
      </c>
      <c r="E17" s="6">
        <f t="shared" si="1"/>
        <v>2.7600000000063574</v>
      </c>
      <c r="F17" s="6">
        <f t="shared" si="1"/>
        <v>3.4500000000036835</v>
      </c>
      <c r="G17" s="6">
        <f t="shared" si="1"/>
        <v>4.1400000000066939</v>
      </c>
      <c r="H17" s="6">
        <f t="shared" si="1"/>
        <v>4.83000000000402</v>
      </c>
      <c r="I17" s="6">
        <f t="shared" si="1"/>
        <v>5.5200000000127147</v>
      </c>
      <c r="J17" s="6">
        <f t="shared" si="1"/>
        <v>6.2100000000100408</v>
      </c>
      <c r="K17" s="6">
        <f t="shared" si="1"/>
        <v>6.9000000000073669</v>
      </c>
    </row>
    <row r="18" spans="1:11" s="4" customFormat="1" ht="12.75" customHeight="1" x14ac:dyDescent="0.2">
      <c r="A18" s="1">
        <v>25</v>
      </c>
      <c r="B18" s="2">
        <f t="shared" si="0"/>
        <v>1.0000575</v>
      </c>
      <c r="C18" s="6">
        <f t="shared" si="1"/>
        <v>1.4375000000001137</v>
      </c>
      <c r="D18" s="6">
        <f t="shared" si="1"/>
        <v>1.7249999999989996</v>
      </c>
      <c r="E18" s="6">
        <f t="shared" si="1"/>
        <v>2.3000000000024556</v>
      </c>
      <c r="F18" s="6">
        <f t="shared" si="1"/>
        <v>2.8750000000002274</v>
      </c>
      <c r="G18" s="6">
        <f t="shared" si="1"/>
        <v>3.4499999999979991</v>
      </c>
      <c r="H18" s="6">
        <f t="shared" si="1"/>
        <v>4.0250000000014552</v>
      </c>
      <c r="I18" s="6">
        <f t="shared" si="1"/>
        <v>4.6000000000049113</v>
      </c>
      <c r="J18" s="6">
        <f t="shared" si="1"/>
        <v>5.1750000000083674</v>
      </c>
      <c r="K18" s="6">
        <f t="shared" si="1"/>
        <v>5.7500000000004547</v>
      </c>
    </row>
    <row r="19" spans="1:11" s="4" customFormat="1" ht="12.75" customHeight="1" x14ac:dyDescent="0.2">
      <c r="A19" s="1">
        <v>24</v>
      </c>
      <c r="B19" s="2">
        <f t="shared" si="0"/>
        <v>1.000046</v>
      </c>
      <c r="C19" s="6">
        <f t="shared" ref="C19:K34" si="2">(($B19*C$1)-C$1)*100</f>
        <v>1.1499999999983856</v>
      </c>
      <c r="D19" s="6">
        <f t="shared" si="2"/>
        <v>1.3800000000003365</v>
      </c>
      <c r="E19" s="6">
        <f t="shared" si="2"/>
        <v>1.8399999999985539</v>
      </c>
      <c r="F19" s="6">
        <f t="shared" si="2"/>
        <v>2.2999999999967713</v>
      </c>
      <c r="G19" s="6">
        <f t="shared" si="2"/>
        <v>2.760000000000673</v>
      </c>
      <c r="H19" s="6">
        <f t="shared" si="2"/>
        <v>3.2199999999988904</v>
      </c>
      <c r="I19" s="6">
        <f t="shared" si="2"/>
        <v>3.6799999999971078</v>
      </c>
      <c r="J19" s="6">
        <f t="shared" si="2"/>
        <v>4.1399999999953252</v>
      </c>
      <c r="K19" s="6">
        <f t="shared" si="2"/>
        <v>4.5999999999935426</v>
      </c>
    </row>
    <row r="20" spans="1:11" s="4" customFormat="1" ht="12.75" customHeight="1" x14ac:dyDescent="0.2">
      <c r="A20" s="1">
        <v>23</v>
      </c>
      <c r="B20" s="2">
        <f t="shared" si="0"/>
        <v>1.0000344999999999</v>
      </c>
      <c r="C20" s="6">
        <f t="shared" si="2"/>
        <v>0.86249999999949978</v>
      </c>
      <c r="D20" s="6">
        <f t="shared" si="2"/>
        <v>1.0349999999959891</v>
      </c>
      <c r="E20" s="6">
        <f t="shared" si="2"/>
        <v>1.3799999999946522</v>
      </c>
      <c r="F20" s="6">
        <f t="shared" si="2"/>
        <v>1.7249999999989996</v>
      </c>
      <c r="G20" s="6">
        <f t="shared" si="2"/>
        <v>2.0699999999919783</v>
      </c>
      <c r="H20" s="6">
        <f t="shared" si="2"/>
        <v>2.4149999999963256</v>
      </c>
      <c r="I20" s="6">
        <f t="shared" si="2"/>
        <v>2.7599999999893043</v>
      </c>
      <c r="J20" s="6">
        <f t="shared" si="2"/>
        <v>3.1049999999936517</v>
      </c>
      <c r="K20" s="6">
        <f t="shared" si="2"/>
        <v>3.4499999999979991</v>
      </c>
    </row>
    <row r="21" spans="1:11" s="4" customFormat="1" ht="12.75" customHeight="1" x14ac:dyDescent="0.2">
      <c r="A21" s="1">
        <v>22</v>
      </c>
      <c r="B21" s="2">
        <f t="shared" si="0"/>
        <v>1.0000230000000001</v>
      </c>
      <c r="C21" s="6">
        <f t="shared" si="2"/>
        <v>0.57500000000345608</v>
      </c>
      <c r="D21" s="6">
        <f t="shared" si="2"/>
        <v>0.69000000000301043</v>
      </c>
      <c r="E21" s="6">
        <f t="shared" si="2"/>
        <v>0.92000000000211912</v>
      </c>
      <c r="F21" s="6">
        <f t="shared" si="2"/>
        <v>1.1500000000069122</v>
      </c>
      <c r="G21" s="6">
        <f t="shared" si="2"/>
        <v>1.3800000000060209</v>
      </c>
      <c r="H21" s="6">
        <f t="shared" si="2"/>
        <v>1.6100000000051296</v>
      </c>
      <c r="I21" s="6">
        <f t="shared" si="2"/>
        <v>1.8400000000042382</v>
      </c>
      <c r="J21" s="6">
        <f t="shared" si="2"/>
        <v>2.0700000000147156</v>
      </c>
      <c r="K21" s="6">
        <f t="shared" si="2"/>
        <v>2.3000000000138243</v>
      </c>
    </row>
    <row r="22" spans="1:11" s="4" customFormat="1" ht="12.75" customHeight="1" x14ac:dyDescent="0.2">
      <c r="A22" s="1">
        <v>21</v>
      </c>
      <c r="B22" s="2">
        <f t="shared" si="0"/>
        <v>1.0000115000000001</v>
      </c>
      <c r="C22" s="6">
        <f t="shared" si="2"/>
        <v>0.28750000000172804</v>
      </c>
      <c r="D22" s="6">
        <f t="shared" si="2"/>
        <v>0.34500000000434738</v>
      </c>
      <c r="E22" s="6">
        <f t="shared" si="2"/>
        <v>0.46000000000390173</v>
      </c>
      <c r="F22" s="6">
        <f t="shared" si="2"/>
        <v>0.57500000000345608</v>
      </c>
      <c r="G22" s="6">
        <f t="shared" si="2"/>
        <v>0.69000000000869477</v>
      </c>
      <c r="H22" s="6">
        <f t="shared" si="2"/>
        <v>0.80500000000256478</v>
      </c>
      <c r="I22" s="6">
        <f t="shared" si="2"/>
        <v>0.92000000000780346</v>
      </c>
      <c r="J22" s="6">
        <f t="shared" si="2"/>
        <v>1.0350000000016735</v>
      </c>
      <c r="K22" s="6">
        <f t="shared" si="2"/>
        <v>1.1500000000069122</v>
      </c>
    </row>
    <row r="23" spans="1:11" s="4" customFormat="1" ht="12.75" customHeight="1" x14ac:dyDescent="0.2">
      <c r="A23" s="1">
        <v>20</v>
      </c>
      <c r="B23" s="2">
        <f t="shared" si="0"/>
        <v>1</v>
      </c>
      <c r="C23" s="6">
        <f t="shared" si="2"/>
        <v>0</v>
      </c>
      <c r="D23" s="6">
        <f t="shared" si="2"/>
        <v>0</v>
      </c>
      <c r="E23" s="6">
        <f t="shared" si="2"/>
        <v>0</v>
      </c>
      <c r="F23" s="6">
        <f t="shared" si="2"/>
        <v>0</v>
      </c>
      <c r="G23" s="6">
        <f t="shared" si="2"/>
        <v>0</v>
      </c>
      <c r="H23" s="6">
        <f t="shared" si="2"/>
        <v>0</v>
      </c>
      <c r="I23" s="6">
        <f t="shared" si="2"/>
        <v>0</v>
      </c>
      <c r="J23" s="6">
        <f t="shared" si="2"/>
        <v>0</v>
      </c>
      <c r="K23" s="6">
        <f t="shared" si="2"/>
        <v>0</v>
      </c>
    </row>
    <row r="24" spans="1:11" s="4" customFormat="1" ht="12.75" customHeight="1" x14ac:dyDescent="0.2">
      <c r="A24" s="1">
        <v>19</v>
      </c>
      <c r="B24" s="2">
        <f t="shared" si="0"/>
        <v>0.99998849999999995</v>
      </c>
      <c r="C24" s="6">
        <f t="shared" si="2"/>
        <v>-0.28750000000172804</v>
      </c>
      <c r="D24" s="6">
        <f t="shared" si="2"/>
        <v>-0.34500000000434738</v>
      </c>
      <c r="E24" s="6">
        <f t="shared" si="2"/>
        <v>-0.46000000000390173</v>
      </c>
      <c r="F24" s="6">
        <f t="shared" si="2"/>
        <v>-0.57500000000345608</v>
      </c>
      <c r="G24" s="6">
        <f t="shared" si="2"/>
        <v>-0.69000000000869477</v>
      </c>
      <c r="H24" s="6">
        <f t="shared" si="2"/>
        <v>-0.80500000000256478</v>
      </c>
      <c r="I24" s="6">
        <f t="shared" si="2"/>
        <v>-0.92000000000780346</v>
      </c>
      <c r="J24" s="6">
        <f t="shared" si="2"/>
        <v>-1.0350000000016735</v>
      </c>
      <c r="K24" s="6">
        <f t="shared" si="2"/>
        <v>-1.1500000000069122</v>
      </c>
    </row>
    <row r="25" spans="1:11" s="4" customFormat="1" ht="12.75" customHeight="1" x14ac:dyDescent="0.2">
      <c r="A25" s="1">
        <v>18</v>
      </c>
      <c r="B25" s="2">
        <f t="shared" si="0"/>
        <v>0.999977</v>
      </c>
      <c r="C25" s="6">
        <f t="shared" si="2"/>
        <v>-0.57500000000061391</v>
      </c>
      <c r="D25" s="6">
        <f t="shared" si="2"/>
        <v>-0.68999999999732609</v>
      </c>
      <c r="E25" s="6">
        <f t="shared" si="2"/>
        <v>-0.92000000000211912</v>
      </c>
      <c r="F25" s="6">
        <f t="shared" si="2"/>
        <v>-1.1500000000012278</v>
      </c>
      <c r="G25" s="6">
        <f t="shared" si="2"/>
        <v>-1.3799999999946522</v>
      </c>
      <c r="H25" s="6">
        <f t="shared" si="2"/>
        <v>-1.6100000000051296</v>
      </c>
      <c r="I25" s="6">
        <f t="shared" si="2"/>
        <v>-1.8400000000042382</v>
      </c>
      <c r="J25" s="6">
        <f t="shared" si="2"/>
        <v>-2.0700000000033469</v>
      </c>
      <c r="K25" s="6">
        <f t="shared" si="2"/>
        <v>-2.3000000000024556</v>
      </c>
    </row>
    <row r="26" spans="1:11" s="4" customFormat="1" ht="12.75" customHeight="1" x14ac:dyDescent="0.2">
      <c r="A26" s="1">
        <v>17</v>
      </c>
      <c r="B26" s="2">
        <f t="shared" si="0"/>
        <v>0.99996549999999995</v>
      </c>
      <c r="C26" s="6">
        <f t="shared" si="2"/>
        <v>-0.86250000000234195</v>
      </c>
      <c r="D26" s="6">
        <f t="shared" si="2"/>
        <v>-1.0350000000016735</v>
      </c>
      <c r="E26" s="6">
        <f t="shared" si="2"/>
        <v>-1.3800000000003365</v>
      </c>
      <c r="F26" s="6">
        <f t="shared" si="2"/>
        <v>-1.7250000000046839</v>
      </c>
      <c r="G26" s="6">
        <f t="shared" si="2"/>
        <v>-2.0700000000033469</v>
      </c>
      <c r="H26" s="6">
        <f t="shared" si="2"/>
        <v>-2.4150000000076943</v>
      </c>
      <c r="I26" s="6">
        <f t="shared" si="2"/>
        <v>-2.760000000000673</v>
      </c>
      <c r="J26" s="6">
        <f t="shared" si="2"/>
        <v>-3.1050000000050204</v>
      </c>
      <c r="K26" s="6">
        <f t="shared" si="2"/>
        <v>-3.4500000000093678</v>
      </c>
    </row>
    <row r="27" spans="1:11" s="4" customFormat="1" ht="12.75" customHeight="1" x14ac:dyDescent="0.2">
      <c r="A27" s="1">
        <v>16</v>
      </c>
      <c r="B27" s="2">
        <f t="shared" si="0"/>
        <v>0.99995400000000001</v>
      </c>
      <c r="C27" s="6">
        <f t="shared" si="2"/>
        <v>-1.1499999999983856</v>
      </c>
      <c r="D27" s="6">
        <f t="shared" si="2"/>
        <v>-1.3800000000003365</v>
      </c>
      <c r="E27" s="6">
        <f t="shared" si="2"/>
        <v>-1.8399999999985539</v>
      </c>
      <c r="F27" s="6">
        <f t="shared" si="2"/>
        <v>-2.2999999999967713</v>
      </c>
      <c r="G27" s="6">
        <f t="shared" si="2"/>
        <v>-2.760000000000673</v>
      </c>
      <c r="H27" s="6">
        <f t="shared" si="2"/>
        <v>-3.2199999999988904</v>
      </c>
      <c r="I27" s="6">
        <f t="shared" si="2"/>
        <v>-3.6799999999971078</v>
      </c>
      <c r="J27" s="6">
        <f t="shared" si="2"/>
        <v>-4.1399999999953252</v>
      </c>
      <c r="K27" s="6">
        <f t="shared" si="2"/>
        <v>-4.5999999999935426</v>
      </c>
    </row>
    <row r="28" spans="1:11" s="4" customFormat="1" ht="12.75" customHeight="1" x14ac:dyDescent="0.2">
      <c r="A28" s="1">
        <v>15</v>
      </c>
      <c r="B28" s="2">
        <f t="shared" si="0"/>
        <v>0.99994249999999996</v>
      </c>
      <c r="C28" s="6">
        <f t="shared" si="2"/>
        <v>-1.4375000000001137</v>
      </c>
      <c r="D28" s="6">
        <f t="shared" si="2"/>
        <v>-1.7249999999989996</v>
      </c>
      <c r="E28" s="6">
        <f t="shared" si="2"/>
        <v>-2.3000000000024556</v>
      </c>
      <c r="F28" s="6">
        <f t="shared" si="2"/>
        <v>-2.8750000000002274</v>
      </c>
      <c r="G28" s="6">
        <f t="shared" si="2"/>
        <v>-3.4499999999979991</v>
      </c>
      <c r="H28" s="6">
        <f t="shared" si="2"/>
        <v>-4.0250000000014552</v>
      </c>
      <c r="I28" s="6">
        <f t="shared" si="2"/>
        <v>-4.6000000000049113</v>
      </c>
      <c r="J28" s="6">
        <f t="shared" si="2"/>
        <v>-5.1750000000083674</v>
      </c>
      <c r="K28" s="6">
        <f t="shared" si="2"/>
        <v>-5.7500000000004547</v>
      </c>
    </row>
    <row r="29" spans="1:11" s="4" customFormat="1" ht="12.75" customHeight="1" x14ac:dyDescent="0.2">
      <c r="A29" s="1">
        <v>14</v>
      </c>
      <c r="B29" s="2">
        <f t="shared" si="0"/>
        <v>0.99993100000000001</v>
      </c>
      <c r="C29" s="6">
        <f t="shared" si="2"/>
        <v>-1.7249999999989996</v>
      </c>
      <c r="D29" s="6">
        <f t="shared" si="2"/>
        <v>-2.0699999999976626</v>
      </c>
      <c r="E29" s="6">
        <f t="shared" si="2"/>
        <v>-2.760000000000673</v>
      </c>
      <c r="F29" s="6">
        <f t="shared" si="2"/>
        <v>-3.4499999999979991</v>
      </c>
      <c r="G29" s="6">
        <f t="shared" si="2"/>
        <v>-4.1399999999953252</v>
      </c>
      <c r="H29" s="6">
        <f t="shared" si="2"/>
        <v>-4.83000000000402</v>
      </c>
      <c r="I29" s="6">
        <f t="shared" si="2"/>
        <v>-5.5200000000013461</v>
      </c>
      <c r="J29" s="6">
        <f t="shared" si="2"/>
        <v>-6.2099999999986721</v>
      </c>
      <c r="K29" s="6">
        <f t="shared" si="2"/>
        <v>-6.8999999999959982</v>
      </c>
    </row>
    <row r="30" spans="1:11" s="4" customFormat="1" ht="12.75" customHeight="1" x14ac:dyDescent="0.2">
      <c r="A30" s="1">
        <v>13</v>
      </c>
      <c r="B30" s="2">
        <f t="shared" si="0"/>
        <v>0.99991949999999996</v>
      </c>
      <c r="C30" s="6">
        <f t="shared" si="2"/>
        <v>-2.0125000000007276</v>
      </c>
      <c r="D30" s="6">
        <f t="shared" si="2"/>
        <v>-2.41500000000201</v>
      </c>
      <c r="E30" s="6">
        <f t="shared" si="2"/>
        <v>-3.2199999999988904</v>
      </c>
      <c r="F30" s="6">
        <f t="shared" si="2"/>
        <v>-4.0250000000014552</v>
      </c>
      <c r="G30" s="6">
        <f t="shared" si="2"/>
        <v>-4.83000000000402</v>
      </c>
      <c r="H30" s="6">
        <f t="shared" si="2"/>
        <v>-5.6350000000065847</v>
      </c>
      <c r="I30" s="6">
        <f t="shared" si="2"/>
        <v>-6.4399999999977808</v>
      </c>
      <c r="J30" s="6">
        <f t="shared" si="2"/>
        <v>-7.2450000000003456</v>
      </c>
      <c r="K30" s="6">
        <f t="shared" si="2"/>
        <v>-8.0500000000029104</v>
      </c>
    </row>
    <row r="31" spans="1:11" s="4" customFormat="1" ht="12.75" customHeight="1" x14ac:dyDescent="0.2">
      <c r="A31" s="1">
        <v>12</v>
      </c>
      <c r="B31" s="2">
        <f t="shared" si="0"/>
        <v>0.99990800000000002</v>
      </c>
      <c r="C31" s="6">
        <f t="shared" si="2"/>
        <v>-2.2999999999996135</v>
      </c>
      <c r="D31" s="6">
        <f t="shared" si="2"/>
        <v>-2.760000000000673</v>
      </c>
      <c r="E31" s="6">
        <f t="shared" si="2"/>
        <v>-3.6799999999971078</v>
      </c>
      <c r="F31" s="6">
        <f t="shared" si="2"/>
        <v>-4.5999999999992269</v>
      </c>
      <c r="G31" s="6">
        <f t="shared" si="2"/>
        <v>-5.5200000000013461</v>
      </c>
      <c r="H31" s="6">
        <f t="shared" si="2"/>
        <v>-6.4399999999977808</v>
      </c>
      <c r="I31" s="6">
        <f t="shared" si="2"/>
        <v>-7.3599999999942156</v>
      </c>
      <c r="J31" s="6">
        <f t="shared" si="2"/>
        <v>-8.2800000000020191</v>
      </c>
      <c r="K31" s="6">
        <f t="shared" si="2"/>
        <v>-9.1999999999984539</v>
      </c>
    </row>
    <row r="32" spans="1:11" s="4" customFormat="1" ht="12.75" customHeight="1" x14ac:dyDescent="0.2">
      <c r="A32" s="1">
        <v>11</v>
      </c>
      <c r="B32" s="2">
        <f t="shared" si="0"/>
        <v>0.99989649999999997</v>
      </c>
      <c r="C32" s="6">
        <f t="shared" si="2"/>
        <v>-2.5875000000013415</v>
      </c>
      <c r="D32" s="6">
        <f t="shared" si="2"/>
        <v>-3.1049999999993361</v>
      </c>
      <c r="E32" s="6">
        <f t="shared" si="2"/>
        <v>-4.1400000000010095</v>
      </c>
      <c r="F32" s="6">
        <f t="shared" si="2"/>
        <v>-5.175000000002683</v>
      </c>
      <c r="G32" s="6">
        <f t="shared" si="2"/>
        <v>-6.2099999999986721</v>
      </c>
      <c r="H32" s="6">
        <f t="shared" si="2"/>
        <v>-7.2450000000003456</v>
      </c>
      <c r="I32" s="6">
        <f t="shared" si="2"/>
        <v>-8.2800000000020191</v>
      </c>
      <c r="J32" s="6">
        <f t="shared" si="2"/>
        <v>-9.3150000000036925</v>
      </c>
      <c r="K32" s="6">
        <f t="shared" si="2"/>
        <v>-10.350000000005366</v>
      </c>
    </row>
    <row r="33" spans="1:11" s="4" customFormat="1" ht="12.75" customHeight="1" x14ac:dyDescent="0.2">
      <c r="A33" s="1">
        <v>10</v>
      </c>
      <c r="B33" s="2">
        <f t="shared" si="0"/>
        <v>0.99988500000000002</v>
      </c>
      <c r="C33" s="6">
        <f t="shared" si="2"/>
        <v>-2.8750000000002274</v>
      </c>
      <c r="D33" s="6">
        <f t="shared" si="2"/>
        <v>-3.4499999999979991</v>
      </c>
      <c r="E33" s="6">
        <f t="shared" si="2"/>
        <v>-4.5999999999992269</v>
      </c>
      <c r="F33" s="6">
        <f t="shared" si="2"/>
        <v>-5.7500000000004547</v>
      </c>
      <c r="G33" s="6">
        <f t="shared" si="2"/>
        <v>-6.8999999999959982</v>
      </c>
      <c r="H33" s="6">
        <f t="shared" si="2"/>
        <v>-8.0500000000029104</v>
      </c>
      <c r="I33" s="6">
        <f t="shared" si="2"/>
        <v>-9.1999999999984539</v>
      </c>
      <c r="J33" s="6">
        <f t="shared" si="2"/>
        <v>-10.349999999993997</v>
      </c>
      <c r="K33" s="6">
        <f t="shared" si="2"/>
        <v>-11.500000000000909</v>
      </c>
    </row>
    <row r="34" spans="1:11" s="4" customFormat="1" ht="12.75" customHeight="1" x14ac:dyDescent="0.2">
      <c r="A34" s="1">
        <v>9</v>
      </c>
      <c r="B34" s="2">
        <f t="shared" si="0"/>
        <v>0.99987349999999997</v>
      </c>
      <c r="C34" s="6">
        <f t="shared" si="2"/>
        <v>-3.1625000000019554</v>
      </c>
      <c r="D34" s="6">
        <f t="shared" si="2"/>
        <v>-3.7950000000023465</v>
      </c>
      <c r="E34" s="6">
        <f t="shared" si="2"/>
        <v>-5.0600000000031287</v>
      </c>
      <c r="F34" s="6">
        <f t="shared" si="2"/>
        <v>-6.3250000000039108</v>
      </c>
      <c r="G34" s="6">
        <f t="shared" si="2"/>
        <v>-7.590000000004693</v>
      </c>
      <c r="H34" s="6">
        <f t="shared" si="2"/>
        <v>-8.8550000000054752</v>
      </c>
      <c r="I34" s="6">
        <f t="shared" si="2"/>
        <v>-10.120000000006257</v>
      </c>
      <c r="J34" s="6">
        <f t="shared" si="2"/>
        <v>-11.385000000007039</v>
      </c>
      <c r="K34" s="6">
        <f t="shared" si="2"/>
        <v>-12.650000000007822</v>
      </c>
    </row>
    <row r="35" spans="1:11" s="4" customFormat="1" ht="12.75" customHeight="1" x14ac:dyDescent="0.2">
      <c r="A35" s="1">
        <v>8</v>
      </c>
      <c r="B35" s="2">
        <f t="shared" si="0"/>
        <v>0.99986200000000003</v>
      </c>
      <c r="C35" s="6">
        <f t="shared" ref="C35:K50" si="3">(($B35*C$1)-C$1)*100</f>
        <v>-3.4499999999979991</v>
      </c>
      <c r="D35" s="6">
        <f t="shared" si="3"/>
        <v>-4.1400000000010095</v>
      </c>
      <c r="E35" s="6">
        <f t="shared" si="3"/>
        <v>-5.5200000000013461</v>
      </c>
      <c r="F35" s="6">
        <f t="shared" si="3"/>
        <v>-6.8999999999959982</v>
      </c>
      <c r="G35" s="6">
        <f t="shared" si="3"/>
        <v>-8.2800000000020191</v>
      </c>
      <c r="H35" s="6">
        <f t="shared" si="3"/>
        <v>-9.6599999999966712</v>
      </c>
      <c r="I35" s="6">
        <f t="shared" si="3"/>
        <v>-11.040000000002692</v>
      </c>
      <c r="J35" s="6">
        <f t="shared" si="3"/>
        <v>-12.419999999997344</v>
      </c>
      <c r="K35" s="6">
        <f t="shared" si="3"/>
        <v>-13.799999999991996</v>
      </c>
    </row>
    <row r="36" spans="1:11" s="4" customFormat="1" ht="12.75" customHeight="1" x14ac:dyDescent="0.2">
      <c r="A36" s="1">
        <v>7</v>
      </c>
      <c r="B36" s="2">
        <f t="shared" si="0"/>
        <v>0.99985049999999998</v>
      </c>
      <c r="C36" s="6">
        <f t="shared" si="3"/>
        <v>-3.7374999999997272</v>
      </c>
      <c r="D36" s="6">
        <f t="shared" si="3"/>
        <v>-4.4849999999996726</v>
      </c>
      <c r="E36" s="6">
        <f t="shared" si="3"/>
        <v>-5.9799999999995634</v>
      </c>
      <c r="F36" s="6">
        <f t="shared" si="3"/>
        <v>-7.4749999999994543</v>
      </c>
      <c r="G36" s="6">
        <f t="shared" si="3"/>
        <v>-8.9699999999993452</v>
      </c>
      <c r="H36" s="6">
        <f t="shared" si="3"/>
        <v>-10.464999999999236</v>
      </c>
      <c r="I36" s="6">
        <f t="shared" si="3"/>
        <v>-11.959999999999127</v>
      </c>
      <c r="J36" s="6">
        <f t="shared" si="3"/>
        <v>-13.454999999999018</v>
      </c>
      <c r="K36" s="6">
        <f t="shared" si="3"/>
        <v>-14.949999999998909</v>
      </c>
    </row>
    <row r="37" spans="1:11" s="4" customFormat="1" ht="12.75" customHeight="1" x14ac:dyDescent="0.2">
      <c r="A37" s="1">
        <v>6</v>
      </c>
      <c r="B37" s="2">
        <f t="shared" si="0"/>
        <v>0.99983900000000003</v>
      </c>
      <c r="C37" s="6">
        <f t="shared" si="3"/>
        <v>-4.024999999998613</v>
      </c>
      <c r="D37" s="6">
        <f t="shared" si="3"/>
        <v>-4.8299999999983356</v>
      </c>
      <c r="E37" s="6">
        <f t="shared" si="3"/>
        <v>-6.4399999999977808</v>
      </c>
      <c r="F37" s="6">
        <f t="shared" si="3"/>
        <v>-8.049999999997226</v>
      </c>
      <c r="G37" s="6">
        <f t="shared" si="3"/>
        <v>-9.6599999999966712</v>
      </c>
      <c r="H37" s="6">
        <f t="shared" si="3"/>
        <v>-11.270000000001801</v>
      </c>
      <c r="I37" s="6">
        <f t="shared" si="3"/>
        <v>-12.879999999995562</v>
      </c>
      <c r="J37" s="6">
        <f t="shared" si="3"/>
        <v>-14.490000000000691</v>
      </c>
      <c r="K37" s="6">
        <f t="shared" si="3"/>
        <v>-16.099999999994452</v>
      </c>
    </row>
    <row r="38" spans="1:11" s="4" customFormat="1" ht="12.75" customHeight="1" x14ac:dyDescent="0.2">
      <c r="A38" s="1">
        <v>5</v>
      </c>
      <c r="B38" s="2">
        <f t="shared" si="0"/>
        <v>0.99982749999999998</v>
      </c>
      <c r="C38" s="6">
        <f t="shared" si="3"/>
        <v>-4.3125000000003411</v>
      </c>
      <c r="D38" s="6">
        <f t="shared" si="3"/>
        <v>-5.175000000002683</v>
      </c>
      <c r="E38" s="6">
        <f t="shared" si="3"/>
        <v>-6.9000000000016826</v>
      </c>
      <c r="F38" s="6">
        <f t="shared" si="3"/>
        <v>-8.6250000000006821</v>
      </c>
      <c r="G38" s="6">
        <f t="shared" si="3"/>
        <v>-10.350000000005366</v>
      </c>
      <c r="H38" s="6">
        <f t="shared" si="3"/>
        <v>-12.075000000004366</v>
      </c>
      <c r="I38" s="6">
        <f t="shared" si="3"/>
        <v>-13.800000000003365</v>
      </c>
      <c r="J38" s="6">
        <f t="shared" si="3"/>
        <v>-15.525000000002365</v>
      </c>
      <c r="K38" s="6">
        <f t="shared" si="3"/>
        <v>-17.250000000001364</v>
      </c>
    </row>
    <row r="39" spans="1:11" s="4" customFormat="1" ht="12.75" customHeight="1" x14ac:dyDescent="0.2">
      <c r="A39" s="1">
        <v>4</v>
      </c>
      <c r="B39" s="2">
        <f t="shared" si="0"/>
        <v>0.99981600000000004</v>
      </c>
      <c r="C39" s="6">
        <f t="shared" si="3"/>
        <v>-4.5999999999992269</v>
      </c>
      <c r="D39" s="6">
        <f t="shared" si="3"/>
        <v>-5.5200000000013461</v>
      </c>
      <c r="E39" s="6">
        <f t="shared" si="3"/>
        <v>-7.3599999999999</v>
      </c>
      <c r="F39" s="6">
        <f t="shared" si="3"/>
        <v>-9.1999999999984539</v>
      </c>
      <c r="G39" s="6">
        <f t="shared" si="3"/>
        <v>-11.040000000002692</v>
      </c>
      <c r="H39" s="6">
        <f t="shared" si="3"/>
        <v>-12.879999999995562</v>
      </c>
      <c r="I39" s="6">
        <f t="shared" si="3"/>
        <v>-14.7199999999998</v>
      </c>
      <c r="J39" s="6">
        <f t="shared" si="3"/>
        <v>-16.559999999992669</v>
      </c>
      <c r="K39" s="6">
        <f t="shared" si="3"/>
        <v>-18.399999999996908</v>
      </c>
    </row>
    <row r="40" spans="1:11" s="4" customFormat="1" ht="12.75" customHeight="1" x14ac:dyDescent="0.2">
      <c r="A40" s="1">
        <v>3</v>
      </c>
      <c r="B40" s="2">
        <f t="shared" si="0"/>
        <v>0.99980449999999998</v>
      </c>
      <c r="C40" s="6">
        <f t="shared" si="3"/>
        <v>-4.887500000000955</v>
      </c>
      <c r="D40" s="6">
        <f t="shared" si="3"/>
        <v>-5.8650000000000091</v>
      </c>
      <c r="E40" s="6">
        <f t="shared" si="3"/>
        <v>-7.8199999999981173</v>
      </c>
      <c r="F40" s="6">
        <f t="shared" si="3"/>
        <v>-9.7750000000019099</v>
      </c>
      <c r="G40" s="6">
        <f t="shared" si="3"/>
        <v>-11.730000000000018</v>
      </c>
      <c r="H40" s="6">
        <f t="shared" si="3"/>
        <v>-13.684999999998126</v>
      </c>
      <c r="I40" s="6">
        <f t="shared" si="3"/>
        <v>-15.639999999996235</v>
      </c>
      <c r="J40" s="6">
        <f t="shared" si="3"/>
        <v>-17.595000000005712</v>
      </c>
      <c r="K40" s="6">
        <f t="shared" si="3"/>
        <v>-19.55000000000382</v>
      </c>
    </row>
    <row r="41" spans="1:11" s="4" customFormat="1" ht="12.75" customHeight="1" x14ac:dyDescent="0.2">
      <c r="A41" s="1">
        <v>2</v>
      </c>
      <c r="B41" s="2">
        <f t="shared" si="0"/>
        <v>0.99979300000000004</v>
      </c>
      <c r="C41" s="6">
        <f t="shared" si="3"/>
        <v>-5.1749999999998408</v>
      </c>
      <c r="D41" s="6">
        <f t="shared" si="3"/>
        <v>-6.2099999999986721</v>
      </c>
      <c r="E41" s="6">
        <f t="shared" si="3"/>
        <v>-8.2799999999963347</v>
      </c>
      <c r="F41" s="6">
        <f t="shared" si="3"/>
        <v>-10.349999999999682</v>
      </c>
      <c r="G41" s="6">
        <f t="shared" si="3"/>
        <v>-12.419999999997344</v>
      </c>
      <c r="H41" s="6">
        <f t="shared" si="3"/>
        <v>-14.490000000000691</v>
      </c>
      <c r="I41" s="6">
        <f t="shared" si="3"/>
        <v>-16.559999999992669</v>
      </c>
      <c r="J41" s="6">
        <f t="shared" si="3"/>
        <v>-18.629999999996016</v>
      </c>
      <c r="K41" s="6">
        <f t="shared" si="3"/>
        <v>-20.699999999999363</v>
      </c>
    </row>
    <row r="42" spans="1:11" s="4" customFormat="1" ht="12.75" customHeight="1" x14ac:dyDescent="0.2">
      <c r="A42" s="1">
        <v>1</v>
      </c>
      <c r="B42" s="2">
        <f t="shared" si="0"/>
        <v>0.99978149999999999</v>
      </c>
      <c r="C42" s="6">
        <f t="shared" si="3"/>
        <v>-5.4625000000015689</v>
      </c>
      <c r="D42" s="6">
        <f t="shared" si="3"/>
        <v>-6.5550000000030195</v>
      </c>
      <c r="E42" s="6">
        <f t="shared" si="3"/>
        <v>-8.7400000000002365</v>
      </c>
      <c r="F42" s="6">
        <f t="shared" si="3"/>
        <v>-10.925000000003138</v>
      </c>
      <c r="G42" s="6">
        <f t="shared" si="3"/>
        <v>-13.110000000006039</v>
      </c>
      <c r="H42" s="6">
        <f t="shared" si="3"/>
        <v>-15.295000000003256</v>
      </c>
      <c r="I42" s="6">
        <f t="shared" si="3"/>
        <v>-17.480000000000473</v>
      </c>
      <c r="J42" s="6">
        <f t="shared" si="3"/>
        <v>-19.66499999999769</v>
      </c>
      <c r="K42" s="6">
        <f t="shared" si="3"/>
        <v>-21.850000000006276</v>
      </c>
    </row>
    <row r="43" spans="1:11" s="4" customFormat="1" ht="12.75" customHeight="1" x14ac:dyDescent="0.2">
      <c r="A43" s="1">
        <v>0</v>
      </c>
      <c r="B43" s="2">
        <f t="shared" si="0"/>
        <v>0.99977000000000005</v>
      </c>
      <c r="C43" s="6">
        <f t="shared" si="3"/>
        <v>-5.7499999999976126</v>
      </c>
      <c r="D43" s="6">
        <f t="shared" si="3"/>
        <v>-6.8999999999959982</v>
      </c>
      <c r="E43" s="6">
        <f t="shared" si="3"/>
        <v>-9.1999999999984539</v>
      </c>
      <c r="F43" s="6">
        <f t="shared" si="3"/>
        <v>-11.499999999995225</v>
      </c>
      <c r="G43" s="6">
        <f t="shared" si="3"/>
        <v>-13.799999999991996</v>
      </c>
      <c r="H43" s="6">
        <f t="shared" si="3"/>
        <v>-16.099999999994452</v>
      </c>
      <c r="I43" s="6">
        <f t="shared" si="3"/>
        <v>-18.399999999996908</v>
      </c>
      <c r="J43" s="6">
        <f t="shared" si="3"/>
        <v>-20.699999999999363</v>
      </c>
      <c r="K43" s="6">
        <f t="shared" si="3"/>
        <v>-22.99999999999045</v>
      </c>
    </row>
    <row r="44" spans="1:11" s="4" customFormat="1" ht="12.75" customHeight="1" x14ac:dyDescent="0.2">
      <c r="A44" s="1">
        <v>-1</v>
      </c>
      <c r="B44" s="2">
        <f t="shared" si="0"/>
        <v>0.99975849999999999</v>
      </c>
      <c r="C44" s="6">
        <f t="shared" si="3"/>
        <v>-6.0374999999993406</v>
      </c>
      <c r="D44" s="6">
        <f t="shared" si="3"/>
        <v>-7.2450000000003456</v>
      </c>
      <c r="E44" s="6">
        <f t="shared" si="3"/>
        <v>-9.6600000000023556</v>
      </c>
      <c r="F44" s="6">
        <f t="shared" si="3"/>
        <v>-12.074999999998681</v>
      </c>
      <c r="G44" s="6">
        <f t="shared" si="3"/>
        <v>-14.490000000000691</v>
      </c>
      <c r="H44" s="6">
        <f t="shared" si="3"/>
        <v>-16.904999999997017</v>
      </c>
      <c r="I44" s="6">
        <f t="shared" si="3"/>
        <v>-19.320000000004711</v>
      </c>
      <c r="J44" s="6">
        <f t="shared" si="3"/>
        <v>-21.735000000001037</v>
      </c>
      <c r="K44" s="6">
        <f t="shared" si="3"/>
        <v>-24.149999999997362</v>
      </c>
    </row>
    <row r="45" spans="1:11" s="4" customFormat="1" ht="12.75" customHeight="1" x14ac:dyDescent="0.2">
      <c r="A45" s="1">
        <v>-2</v>
      </c>
      <c r="B45" s="2">
        <f t="shared" si="0"/>
        <v>0.99974700000000005</v>
      </c>
      <c r="C45" s="6">
        <f t="shared" si="3"/>
        <v>-6.3249999999982265</v>
      </c>
      <c r="D45" s="6">
        <f t="shared" si="3"/>
        <v>-7.5899999999990087</v>
      </c>
      <c r="E45" s="6">
        <f t="shared" si="3"/>
        <v>-10.120000000000573</v>
      </c>
      <c r="F45" s="6">
        <f t="shared" si="3"/>
        <v>-12.649999999996453</v>
      </c>
      <c r="G45" s="6">
        <f t="shared" si="3"/>
        <v>-15.179999999998017</v>
      </c>
      <c r="H45" s="6">
        <f t="shared" si="3"/>
        <v>-17.709999999999582</v>
      </c>
      <c r="I45" s="6">
        <f t="shared" si="3"/>
        <v>-20.240000000001146</v>
      </c>
      <c r="J45" s="6">
        <f t="shared" si="3"/>
        <v>-22.769999999991342</v>
      </c>
      <c r="K45" s="6">
        <f t="shared" si="3"/>
        <v>-25.299999999992906</v>
      </c>
    </row>
    <row r="46" spans="1:11" s="4" customFormat="1" ht="12.75" customHeight="1" x14ac:dyDescent="0.2">
      <c r="A46" s="1">
        <v>-3</v>
      </c>
      <c r="B46" s="2">
        <f t="shared" si="0"/>
        <v>0.9997355</v>
      </c>
      <c r="C46" s="6">
        <f t="shared" si="3"/>
        <v>-6.6124999999999545</v>
      </c>
      <c r="D46" s="6">
        <f t="shared" si="3"/>
        <v>-7.9349999999976717</v>
      </c>
      <c r="E46" s="6">
        <f t="shared" si="3"/>
        <v>-10.57999999999879</v>
      </c>
      <c r="F46" s="6">
        <f t="shared" si="3"/>
        <v>-13.224999999999909</v>
      </c>
      <c r="G46" s="6">
        <f t="shared" si="3"/>
        <v>-15.869999999995343</v>
      </c>
      <c r="H46" s="6">
        <f t="shared" si="3"/>
        <v>-18.515000000002146</v>
      </c>
      <c r="I46" s="6">
        <f t="shared" si="3"/>
        <v>-21.159999999997581</v>
      </c>
      <c r="J46" s="6">
        <f t="shared" si="3"/>
        <v>-23.805000000004384</v>
      </c>
      <c r="K46" s="6">
        <f t="shared" si="3"/>
        <v>-26.449999999999818</v>
      </c>
    </row>
    <row r="47" spans="1:11" s="4" customFormat="1" ht="12.75" customHeight="1" x14ac:dyDescent="0.2">
      <c r="A47" s="1">
        <v>-4</v>
      </c>
      <c r="B47" s="2">
        <f t="shared" si="0"/>
        <v>0.99972399999999995</v>
      </c>
      <c r="C47" s="6">
        <f t="shared" si="3"/>
        <v>-6.9000000000016826</v>
      </c>
      <c r="D47" s="6">
        <f t="shared" si="3"/>
        <v>-8.2800000000020191</v>
      </c>
      <c r="E47" s="6">
        <f t="shared" si="3"/>
        <v>-11.040000000002692</v>
      </c>
      <c r="F47" s="6">
        <f t="shared" si="3"/>
        <v>-13.800000000003365</v>
      </c>
      <c r="G47" s="6">
        <f t="shared" si="3"/>
        <v>-16.560000000004038</v>
      </c>
      <c r="H47" s="6">
        <f t="shared" si="3"/>
        <v>-19.320000000004711</v>
      </c>
      <c r="I47" s="6">
        <f t="shared" si="3"/>
        <v>-22.080000000005384</v>
      </c>
      <c r="J47" s="6">
        <f t="shared" si="3"/>
        <v>-24.840000000006057</v>
      </c>
      <c r="K47" s="6">
        <f t="shared" si="3"/>
        <v>-27.60000000000673</v>
      </c>
    </row>
    <row r="48" spans="1:11" s="4" customFormat="1" ht="12.75" customHeight="1" x14ac:dyDescent="0.2">
      <c r="A48" s="1">
        <v>-5</v>
      </c>
      <c r="B48" s="2">
        <f t="shared" si="0"/>
        <v>0.9997125</v>
      </c>
      <c r="C48" s="6">
        <f t="shared" si="3"/>
        <v>-7.1875000000005684</v>
      </c>
      <c r="D48" s="6">
        <f t="shared" si="3"/>
        <v>-8.6250000000006821</v>
      </c>
      <c r="E48" s="6">
        <f t="shared" si="3"/>
        <v>-11.500000000000909</v>
      </c>
      <c r="F48" s="6">
        <f t="shared" si="3"/>
        <v>-14.375000000001137</v>
      </c>
      <c r="G48" s="6">
        <f t="shared" si="3"/>
        <v>-17.250000000001364</v>
      </c>
      <c r="H48" s="6">
        <f t="shared" si="3"/>
        <v>-20.124999999995907</v>
      </c>
      <c r="I48" s="6">
        <f t="shared" si="3"/>
        <v>-23.000000000001819</v>
      </c>
      <c r="J48" s="6">
        <f t="shared" si="3"/>
        <v>-25.874999999996362</v>
      </c>
      <c r="K48" s="6">
        <f t="shared" si="3"/>
        <v>-28.750000000002274</v>
      </c>
    </row>
    <row r="49" spans="1:11" s="4" customFormat="1" ht="12.75" customHeight="1" x14ac:dyDescent="0.2">
      <c r="A49" s="1">
        <v>-6</v>
      </c>
      <c r="B49" s="2">
        <f t="shared" si="0"/>
        <v>0.99970099999999995</v>
      </c>
      <c r="C49" s="6">
        <f t="shared" si="3"/>
        <v>-7.4750000000022965</v>
      </c>
      <c r="D49" s="6">
        <f t="shared" si="3"/>
        <v>-8.9699999999993452</v>
      </c>
      <c r="E49" s="6">
        <f t="shared" si="3"/>
        <v>-11.959999999999127</v>
      </c>
      <c r="F49" s="6">
        <f t="shared" si="3"/>
        <v>-14.950000000004593</v>
      </c>
      <c r="G49" s="6">
        <f t="shared" si="3"/>
        <v>-17.93999999999869</v>
      </c>
      <c r="H49" s="6">
        <f t="shared" si="3"/>
        <v>-20.929999999998472</v>
      </c>
      <c r="I49" s="6">
        <f t="shared" si="3"/>
        <v>-23.919999999998254</v>
      </c>
      <c r="J49" s="6">
        <f t="shared" si="3"/>
        <v>-26.910000000009404</v>
      </c>
      <c r="K49" s="6">
        <f t="shared" si="3"/>
        <v>-29.900000000009186</v>
      </c>
    </row>
    <row r="50" spans="1:11" s="4" customFormat="1" ht="12.75" customHeight="1" x14ac:dyDescent="0.2">
      <c r="A50" s="1">
        <v>-7</v>
      </c>
      <c r="B50" s="2">
        <f t="shared" si="0"/>
        <v>0.99968950000000001</v>
      </c>
      <c r="C50" s="6">
        <f t="shared" si="3"/>
        <v>-7.7625000000011823</v>
      </c>
      <c r="D50" s="6">
        <f t="shared" si="3"/>
        <v>-9.3149999999980082</v>
      </c>
      <c r="E50" s="6">
        <f t="shared" si="3"/>
        <v>-12.419999999997344</v>
      </c>
      <c r="F50" s="6">
        <f t="shared" si="3"/>
        <v>-15.525000000002365</v>
      </c>
      <c r="G50" s="6">
        <f t="shared" si="3"/>
        <v>-18.629999999996016</v>
      </c>
      <c r="H50" s="6">
        <f t="shared" si="3"/>
        <v>-21.735000000001037</v>
      </c>
      <c r="I50" s="6">
        <f t="shared" si="3"/>
        <v>-24.839999999994689</v>
      </c>
      <c r="J50" s="6">
        <f t="shared" si="3"/>
        <v>-27.944999999999709</v>
      </c>
      <c r="K50" s="6">
        <f t="shared" si="3"/>
        <v>-31.050000000004729</v>
      </c>
    </row>
    <row r="51" spans="1:11" s="4" customFormat="1" ht="12.75" customHeight="1" x14ac:dyDescent="0.2">
      <c r="A51" s="1">
        <v>-8</v>
      </c>
      <c r="B51" s="2">
        <f t="shared" si="0"/>
        <v>0.99967799999999996</v>
      </c>
      <c r="C51" s="6">
        <f t="shared" ref="C51:K53" si="4">(($B51*C$1)-C$1)*100</f>
        <v>-8.0500000000000682</v>
      </c>
      <c r="D51" s="6">
        <f t="shared" si="4"/>
        <v>-9.6600000000023556</v>
      </c>
      <c r="E51" s="6">
        <f t="shared" si="4"/>
        <v>-12.880000000001246</v>
      </c>
      <c r="F51" s="6">
        <f t="shared" si="4"/>
        <v>-16.100000000000136</v>
      </c>
      <c r="G51" s="6">
        <f t="shared" si="4"/>
        <v>-19.320000000004711</v>
      </c>
      <c r="H51" s="6">
        <f t="shared" si="4"/>
        <v>-22.540000000003602</v>
      </c>
      <c r="I51" s="6">
        <f t="shared" si="4"/>
        <v>-25.760000000002492</v>
      </c>
      <c r="J51" s="6">
        <f t="shared" si="4"/>
        <v>-28.980000000001382</v>
      </c>
      <c r="K51" s="6">
        <f t="shared" si="4"/>
        <v>-32.200000000000273</v>
      </c>
    </row>
    <row r="52" spans="1:11" s="4" customFormat="1" ht="12.75" customHeight="1" x14ac:dyDescent="0.2">
      <c r="A52" s="1">
        <v>-9</v>
      </c>
      <c r="B52" s="2">
        <f t="shared" si="0"/>
        <v>0.99966650000000001</v>
      </c>
      <c r="C52" s="6">
        <f t="shared" si="4"/>
        <v>-8.3374999999989541</v>
      </c>
      <c r="D52" s="6">
        <f t="shared" si="4"/>
        <v>-10.005000000001019</v>
      </c>
      <c r="E52" s="6">
        <f t="shared" si="4"/>
        <v>-13.339999999999463</v>
      </c>
      <c r="F52" s="6">
        <f t="shared" si="4"/>
        <v>-16.674999999997908</v>
      </c>
      <c r="G52" s="6">
        <f t="shared" si="4"/>
        <v>-20.010000000002037</v>
      </c>
      <c r="H52" s="6">
        <f t="shared" si="4"/>
        <v>-23.344999999994798</v>
      </c>
      <c r="I52" s="6">
        <f t="shared" si="4"/>
        <v>-26.679999999998927</v>
      </c>
      <c r="J52" s="6">
        <f t="shared" si="4"/>
        <v>-30.015000000003056</v>
      </c>
      <c r="K52" s="6">
        <f t="shared" si="4"/>
        <v>-33.349999999995816</v>
      </c>
    </row>
    <row r="53" spans="1:11" s="4" customFormat="1" ht="12.75" customHeight="1" x14ac:dyDescent="0.2">
      <c r="A53" s="1">
        <v>-10</v>
      </c>
      <c r="B53" s="2">
        <f t="shared" si="0"/>
        <v>0.99965499999999996</v>
      </c>
      <c r="C53" s="6">
        <f t="shared" si="4"/>
        <v>-8.6250000000006821</v>
      </c>
      <c r="D53" s="6">
        <f t="shared" si="4"/>
        <v>-10.349999999999682</v>
      </c>
      <c r="E53" s="6">
        <f t="shared" si="4"/>
        <v>-13.800000000003365</v>
      </c>
      <c r="F53" s="6">
        <f t="shared" si="4"/>
        <v>-17.250000000001364</v>
      </c>
      <c r="G53" s="6">
        <f t="shared" si="4"/>
        <v>-20.699999999999363</v>
      </c>
      <c r="H53" s="6">
        <f t="shared" si="4"/>
        <v>-24.149999999997362</v>
      </c>
      <c r="I53" s="6">
        <f t="shared" si="4"/>
        <v>-27.60000000000673</v>
      </c>
      <c r="J53" s="6">
        <f t="shared" si="4"/>
        <v>-31.050000000004729</v>
      </c>
      <c r="K53" s="6">
        <f t="shared" si="4"/>
        <v>-34.500000000002728</v>
      </c>
    </row>
  </sheetData>
  <sheetProtection sheet="1" objects="1" scenarios="1"/>
  <mergeCells count="1">
    <mergeCell ref="C2:K2"/>
  </mergeCells>
  <pageMargins left="0.7" right="0.7" top="0.78749999999999998" bottom="0.78749999999999998" header="0.511811023622047" footer="0.511811023622047"/>
  <pageSetup paperSize="9" scale="7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APP CounterRechner</vt:lpstr>
      <vt:lpstr>APP Kalibrierung</vt:lpstr>
      <vt:lpstr>APP Sollwertmessung</vt:lpstr>
      <vt:lpstr>Tab-Messdaten</vt:lpstr>
      <vt:lpstr>Tab-Teilstrecken</vt:lpstr>
      <vt:lpstr>Tab-Berechnung</vt:lpstr>
      <vt:lpstr>Tab-Kilometrierung</vt:lpstr>
      <vt:lpstr>Korrektur-Messband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dcterms:created xsi:type="dcterms:W3CDTF">2024-03-18T06:56:47Z</dcterms:created>
  <dcterms:modified xsi:type="dcterms:W3CDTF">2024-08-28T11:48:52Z</dcterms:modified>
</cp:coreProperties>
</file>